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8610" tabRatio="601" activeTab="0"/>
  </bookViews>
  <sheets>
    <sheet name=" доходы 2023 " sheetId="1" r:id="rId1"/>
  </sheets>
  <definedNames>
    <definedName name="_xlnm.Print_Area" localSheetId="0">' доходы 2023 '!$A$1:$E$150</definedName>
  </definedNames>
  <calcPr fullCalcOnLoad="1"/>
</workbook>
</file>

<file path=xl/sharedStrings.xml><?xml version="1.0" encoding="utf-8"?>
<sst xmlns="http://schemas.openxmlformats.org/spreadsheetml/2006/main" count="282" uniqueCount="244">
  <si>
    <t xml:space="preserve"> 2 00 00000 00 0000 000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</si>
  <si>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</si>
  <si>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1 08 07083 01 0000 110</t>
  </si>
  <si>
    <t>1 08 07084 01 0000 110</t>
  </si>
  <si>
    <t xml:space="preserve"> 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</si>
  <si>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</si>
  <si>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ИТОГО ПОСТУПЛЕНИЕ ВСЕХ ДОХОДОВ (группы:1+2)</t>
  </si>
  <si>
    <t>1 06 00000 00 0000 000</t>
  </si>
  <si>
    <t>1 00 00000 00 0000 000</t>
  </si>
  <si>
    <t>1 06 06000 00 0000 110</t>
  </si>
  <si>
    <t>1 06 06010 00 0000 110</t>
  </si>
  <si>
    <t>1 06 01020 04 0000 110</t>
  </si>
  <si>
    <t>1 06 06012 04 0000 110</t>
  </si>
  <si>
    <t>1 06 06020 00 0000 110</t>
  </si>
  <si>
    <t>1 06 06022 04 0000 110</t>
  </si>
  <si>
    <t>1 08 00000 00 0000 000</t>
  </si>
  <si>
    <t>1 08 03010 01 0000 110</t>
  </si>
  <si>
    <t>1 08 07150 01 0000 110</t>
  </si>
  <si>
    <t>1 11 00000 00 0000 000</t>
  </si>
  <si>
    <t>1 13 00000 00 0000 000</t>
  </si>
  <si>
    <t>1 14 00000 00 0000 000</t>
  </si>
  <si>
    <t>1 14 01040 04 0000 410</t>
  </si>
  <si>
    <t xml:space="preserve">1 14 02032 04 0000 410             </t>
  </si>
  <si>
    <t>1 14 02032 04 0000 440</t>
  </si>
  <si>
    <t>1 14 02033 04 0000 410</t>
  </si>
  <si>
    <t>1 14 02033 04 0000 440</t>
  </si>
  <si>
    <t>1 14 03040 04 0000 410</t>
  </si>
  <si>
    <t>1 14 03040 04 0000 440</t>
  </si>
  <si>
    <t>1 14 04040 04 0000 420</t>
  </si>
  <si>
    <t>Доходы от оказания платных услуг и компенсаци затрат местных бюджетов</t>
  </si>
  <si>
    <t>Штрафы , санкции, денежные взыскания</t>
  </si>
  <si>
    <t>БЕЗВОЗМЕЗДНЫЕ ПОСТУПЛЕНИЯ- всего</t>
  </si>
  <si>
    <t>1 13 02994 04 0000 130</t>
  </si>
  <si>
    <t xml:space="preserve">Прочие доходы от компенсации затрат  бюджетов городских округов </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</si>
  <si>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</si>
  <si>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СУБВЕНЦИИ из областного бюджета- всего</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</si>
  <si>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</si>
  <si>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</si>
  <si>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</si>
  <si>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</si>
  <si>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</si>
  <si>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Наименование кода</t>
  </si>
  <si>
    <t xml:space="preserve">НАЛОГОВЫЕ И НЕНАЛОГОВЫЕ ДОХОДЫ            </t>
  </si>
  <si>
    <t>Налоги на совокупный доход</t>
  </si>
  <si>
    <t>1 05 00000 00 0000 000</t>
  </si>
  <si>
    <t>Единый налог на вмененный доход для отдельных видов деятельности</t>
  </si>
  <si>
    <t>Единый сельскохозяйственный налог</t>
  </si>
  <si>
    <t>1 05 02000 02 0000 110</t>
  </si>
  <si>
    <t>1 05 03000 01 0000 110</t>
  </si>
  <si>
    <t>Государственная пошлина</t>
  </si>
  <si>
    <t>в том числе: 30% от контингента по федеральному закону</t>
  </si>
  <si>
    <t>Доходы от продажи материальных и нематериальных активов</t>
  </si>
  <si>
    <t>Доходы от продажи квартир, находящихся в собственности городских округов</t>
  </si>
  <si>
    <t>1 16 00000 00 0000 000</t>
  </si>
  <si>
    <t>Доходы от использования имущества, находящегося в государственной и муниципальной собственности</t>
  </si>
  <si>
    <t>Государственная пошлина за выдачу разрешения на установку рекламной конструкции</t>
  </si>
  <si>
    <t xml:space="preserve"> 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</si>
  <si>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</si>
  <si>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</si>
  <si>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Минимальный налог, зачисляемый в  бюджеты государственных внебюджетных фондов</t>
  </si>
  <si>
    <t>Доходы от выдачи патентов на осуществление предпринимательской деятельности при применении упрощенной системы налогообложения</t>
  </si>
  <si>
    <t>Налоги на имущество</t>
  </si>
  <si>
    <t>Земельный налог</t>
  </si>
  <si>
    <t>СУБСИДИИ- всего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</si>
  <si>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</si>
  <si>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1 08 07173 01 0000 110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</si>
  <si>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t>
  </si>
  <si>
    <t xml:space="preserve">  1 01 02070 01 0000 1101</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</si>
  <si>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</si>
  <si>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</si>
  <si>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</si>
  <si>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</si>
  <si>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</si>
  <si>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</si>
  <si>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t>
  </si>
  <si>
    <t>1 12 00000 00 0000 120</t>
  </si>
  <si>
    <t>Платежи при пользовании природными ресурсами</t>
  </si>
  <si>
    <t>1 08 07174 01 0000 110</t>
  </si>
  <si>
    <t>1 08 07175 01 0000 110</t>
  </si>
  <si>
    <t>Коды доходов Бюджетной классификации РФ</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</si>
  <si>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</si>
  <si>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в том числе:</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</si>
  <si>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</si>
  <si>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1 08 07140 01 0000 110 </t>
  </si>
  <si>
    <t xml:space="preserve">Налог на доходы физических лиц </t>
  </si>
  <si>
    <t>1 11 09044 04 0000 120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</si>
  <si>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</si>
  <si>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</si>
  <si>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t>
  </si>
  <si>
    <t>Межбюджетные трансферты- всего</t>
  </si>
  <si>
    <t>1 01 02000 00 0000 110</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</si>
  <si>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</si>
  <si>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 xml:space="preserve">  1 01 02010 01 0000 1101</t>
  </si>
  <si>
    <t xml:space="preserve">  1 01 02021 01 0000 1101</t>
  </si>
  <si>
    <t xml:space="preserve">  1 01 02022 01 0000 1101</t>
  </si>
  <si>
    <t xml:space="preserve"> 1 01 02030 01 0000 1101</t>
  </si>
  <si>
    <t xml:space="preserve">  1 01 02040 01 0000 1101</t>
  </si>
  <si>
    <t xml:space="preserve"> 1 01 02050 01 0000 1101</t>
  </si>
  <si>
    <t xml:space="preserve">  1 01 02060 01 0000 1101</t>
  </si>
  <si>
    <t>1 05 01010 01 0000 110</t>
  </si>
  <si>
    <t>1 05 01020 01 0000 110</t>
  </si>
  <si>
    <t>1 05 01030 01 0000 110</t>
  </si>
  <si>
    <t>1 05 01040 02 0000 110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</si>
  <si>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</si>
  <si>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</si>
  <si>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Доходы от продажи нематериальных активов, находящихся в собственности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</si>
  <si>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</si>
  <si>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1 14 06012 04 0000 430</t>
  </si>
  <si>
    <t>34,34% по региональному закону</t>
  </si>
  <si>
    <t>в т.ч. по доп.нормативу</t>
  </si>
  <si>
    <t>Акцизы на нефтепродукты</t>
  </si>
  <si>
    <t>в т.ч.</t>
  </si>
  <si>
    <t>Единый налог, взимаемый в связи с применением упрощенной системы налогообложения</t>
  </si>
  <si>
    <t>1 05 02000 00 0000 110</t>
  </si>
  <si>
    <t>1 05 01000 00 0000 110</t>
  </si>
  <si>
    <t>ЕНВД</t>
  </si>
  <si>
    <t>1 05 03000 00 0000 110</t>
  </si>
  <si>
    <t>ЕСХН</t>
  </si>
  <si>
    <t>1 05 04000 00 0000 110</t>
  </si>
  <si>
    <t>Патенты</t>
  </si>
  <si>
    <t>1 06 01000 00 0000 110</t>
  </si>
  <si>
    <t>Налог на имущество физических лиц</t>
  </si>
  <si>
    <t>1 06 04000 00 0000 110</t>
  </si>
  <si>
    <t>Транспортный налог</t>
  </si>
  <si>
    <t xml:space="preserve">Распределение доходов местного бюджета Невельского городского округа  </t>
  </si>
  <si>
    <t xml:space="preserve">по группам, подгруппам  и статьям классификации                                                                                                                                                                                             </t>
  </si>
  <si>
    <t>Налог на имущество организаций</t>
  </si>
  <si>
    <t>1 06 02000 00 0000 110</t>
  </si>
  <si>
    <t>1 03 00000 00 0000 000</t>
  </si>
  <si>
    <t>к Решению Собрания Невельского городского округа</t>
  </si>
  <si>
    <t>2 02 15001 04 0000 150</t>
  </si>
  <si>
    <t>2 02 15002 04 0000 150</t>
  </si>
  <si>
    <t>2 02 20000 00 0000 150</t>
  </si>
  <si>
    <t>2 02 20077 04 0000 150</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</si>
  <si>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</si>
  <si>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</si>
  <si>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2 02 29999 04 0000 150</t>
  </si>
  <si>
    <t xml:space="preserve">2 02 25497 04 0000 150 </t>
  </si>
  <si>
    <t>Субсидии бюджетам на реализацию мероприятий  по обеспечению жильем молодых семей</t>
  </si>
  <si>
    <t>2 02 29999 04 0000150</t>
  </si>
  <si>
    <t>Субсидии муниципальным образованиям на организацию электро-, тепло-, и газоснабжения</t>
  </si>
  <si>
    <t>Субсидия муниципальным образованиям на развитие образования</t>
  </si>
  <si>
    <t>2 02 30000 04 0000 150</t>
  </si>
  <si>
    <t>2 02 30024 04 0000 150</t>
  </si>
  <si>
    <t>2 02 30029 04 0000 150</t>
  </si>
  <si>
    <t>2 02 30027 04 0000 150</t>
  </si>
  <si>
    <t>2 02 35120 04 0000 150</t>
  </si>
  <si>
    <t>2 02 40000 04 0000 150</t>
  </si>
  <si>
    <t>2 02 49999 04 0000 150</t>
  </si>
  <si>
    <t>2 07 04000 04 0000 180</t>
  </si>
  <si>
    <t xml:space="preserve">Прочие безвозмездные поступления в бюджеты городских округов </t>
  </si>
  <si>
    <t>Иные межбюджетные трансферты на предоставление  дотации на поощрение достижения наилучших значений показателей оценки эффективности деятельности органов местного самоуправления</t>
  </si>
  <si>
    <t>2 02 35082 04 0000 150</t>
  </si>
  <si>
    <t>2 02 25555 04 0000 150</t>
  </si>
  <si>
    <t>Субсидии бюджетам городских округов на реализацию программ формирования современной городской среды</t>
  </si>
  <si>
    <t>Иные межбюджетные трансферты на проведение мероприятий по поддержке развития садоводства и огородничества</t>
  </si>
  <si>
    <t>Иные межбюджетные трансферты на мероприятия по осуществлению территориального самоуправления</t>
  </si>
  <si>
    <t>Субсидия  муниципальным образованиям на реализацию в Сахалинской области  общественно значимых проектов, основанных на местных инициативах</t>
  </si>
  <si>
    <t xml:space="preserve">Дотации на выравнивание бюджетной обеспеченности из регионального Фонда финансовой поддержки муниципального района (городских округов) </t>
  </si>
  <si>
    <t xml:space="preserve">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t>
  </si>
  <si>
    <t xml:space="preserve">Субсидии муниципальным образованиям Сахалинской области на софинансирование капитальных вложений в объекты муниципальной собственности </t>
  </si>
  <si>
    <t xml:space="preserve">Субсидии муниципальным образованиям Сахалинской области на развитие агропромышленного комплекса </t>
  </si>
  <si>
    <t xml:space="preserve">Субсидии муниципальным образованиям Сахалинской области на развитие культуры </t>
  </si>
  <si>
    <t xml:space="preserve">Субсидии муниципальным образованиям Сахалинской области на создание условий развития туризма </t>
  </si>
  <si>
    <t xml:space="preserve">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t>
  </si>
  <si>
    <t>Субсидия муниципальным образованиям Сахалинской области на обеспечение населения качественным жильем</t>
  </si>
  <si>
    <t xml:space="preserve">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t>
  </si>
  <si>
    <t xml:space="preserve">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t>
  </si>
  <si>
    <t xml:space="preserve">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</si>
  <si>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</si>
  <si>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</si>
  <si>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t>
  </si>
  <si>
    <t xml:space="preserve">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</si>
  <si>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 </t>
  </si>
  <si>
    <t xml:space="preserve">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t>
  </si>
  <si>
    <t xml:space="preserve">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t>
  </si>
  <si>
    <t xml:space="preserve">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</si>
  <si>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</si>
  <si>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</si>
  <si>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</si>
  <si>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t>
  </si>
  <si>
    <t xml:space="preserve">Субвенции муниципальным образованиям Сахалинской области  на реализацию Закона Сахалинской области 08.10.2008 г.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</si>
  <si>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t>
  </si>
  <si>
    <t>Распределение 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Российской Федерации по подготовке и проведению Всероссийской переписи населения , переданными для осуществления органами исполнительной власти Сахалинской области"</t>
  </si>
  <si>
    <t xml:space="preserve">Субсидия муниципальным образованиям Сахалинской области на осуществление мероприятий на проведение комплексных кадастровых работ </t>
  </si>
  <si>
    <t xml:space="preserve"> 2 07 04050 04 0000 150</t>
  </si>
  <si>
    <t xml:space="preserve"> 2 07 04020 04 0000 150</t>
  </si>
  <si>
    <t xml:space="preserve">  Поступления от денежных пожертвований, предоставляемых физическими лицами получателям средств бюджетов городских округов</t>
  </si>
  <si>
    <t xml:space="preserve">  Прочие безвозмездные поступления в бюджеты городских округов</t>
  </si>
  <si>
    <t>Дотации (гранты) бюджетам городских округов за достижение показателей деятельности органов местного самоуправления</t>
  </si>
  <si>
    <t>2 02 16549 04 0000 150</t>
  </si>
  <si>
    <t>2 02 35304 04 0000 150</t>
  </si>
  <si>
    <t>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t>
  </si>
  <si>
    <t>2 02 45303 04 0000 150</t>
  </si>
  <si>
    <t>Иной межбюджетный трансферт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среднего общего образования, в том числе адаптированные основные общеобразовательные программы</t>
  </si>
  <si>
    <t>доходов Российской Федерации на 2023  год   и на плановый период 2024 и 2025 годов</t>
  </si>
  <si>
    <t xml:space="preserve">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работающих в сельской местностности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</si>
  <si>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обращению с животными без владельцев" </t>
  </si>
  <si>
    <t xml:space="preserve">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государственных полномочий по составлению (изменению,дополнению) списков кандидатов в присяжные заседатели федеральных судов общей юрисдикции в Российской Федерации </t>
  </si>
  <si>
    <t>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Сахалинской области</t>
  </si>
  <si>
    <t>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 физических лиц, не являющихся индивидуальными предприятиями и применяющих специальный налоговый режим "Налог на  профессиональный доход", организаций , образующих инфраструктуру поддержки субъектов малого и среднего предпринимательства</t>
  </si>
  <si>
    <t xml:space="preserve">Субсидия муниципальным образованиям Сахалинской области на софинансирование расходов на подготовку проектов межевания и проведения кадастровых работ </t>
  </si>
  <si>
    <t>Субсидии бюджетам городских округов на обеспечение комплексного развития сельских территорий</t>
  </si>
  <si>
    <t>2 02 25576 04 0000 150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</si>
  <si>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</si>
  <si>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2 02 45179 04 0000 100</t>
  </si>
  <si>
    <t>Субсидии бюджетам городских округов на реализацию мероприятий по благоустройству сельских территорий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</si>
  <si>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</si>
  <si>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</si>
  <si>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</si>
  <si>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1 01 02010 01 0000 110</t>
  </si>
  <si>
    <t>1 01 02020 01 0000 110</t>
  </si>
  <si>
    <t>1 01 02030 01 0000 110</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</si>
  <si>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</si>
  <si>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</si>
  <si>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</si>
  <si>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1 11 05012 04 0000 120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</si>
  <si>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</si>
  <si>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организаций</t>
  </si>
  <si>
    <t>- физических лиц</t>
  </si>
  <si>
    <t xml:space="preserve"> 1 06 04011 02 1000 110</t>
  </si>
  <si>
    <t xml:space="preserve"> 1 06 06000 04 1000 110</t>
  </si>
  <si>
    <t xml:space="preserve"> 1 06 04012 02 1000 110</t>
  </si>
  <si>
    <t xml:space="preserve"> 1 06 06032 04 1000 110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</si>
  <si>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</si>
  <si>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Субсидии бюджетам городских округов на развитие сети учреждений культурно-досугового типа</t>
  </si>
  <si>
    <t xml:space="preserve"> 2 02 25513 04 0000 150</t>
  </si>
  <si>
    <t>Субсидии бюджетам городских округов на техническое оснащение региональных и муниципальных музеев</t>
  </si>
  <si>
    <t xml:space="preserve"> 2 02 25590 04 0000 150</t>
  </si>
  <si>
    <t>2 02 25519 04 0000 150</t>
  </si>
  <si>
    <t>2 02 25027 04 0000 150</t>
  </si>
  <si>
    <t xml:space="preserve">Субсидии муниципальным образованиям Сахалинской области на развитие  культуры </t>
  </si>
  <si>
    <t>1 17 15020 00 0000 000</t>
  </si>
  <si>
    <t>Инициативные платежи, зачисляемые в бюджеты городских округов</t>
  </si>
  <si>
    <t xml:space="preserve">Субсидии муниципальным образованиям Сахалинской области на развитие физической культуры и спорта культуры </t>
  </si>
  <si>
    <t>2 0220299 04 0000 150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</si>
  <si>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</si>
  <si>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</si>
  <si>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</si>
  <si>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</si>
  <si>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 xml:space="preserve">  1 01 02080 01 0000 110</t>
  </si>
  <si>
    <t xml:space="preserve">  1 01 02140 01 0000 110</t>
  </si>
  <si>
    <t>Приложение 1</t>
  </si>
  <si>
    <r>
      <t xml:space="preserve">                от "</t>
    </r>
    <r>
      <rPr>
        <u val="single"/>
        <sz val="10"/>
        <rFont val="Times New Roman"/>
        <family val="1"/>
      </rPr>
      <t>18</t>
    </r>
    <r>
      <rPr>
        <sz val="10"/>
        <rFont val="Times New Roman"/>
        <family val="1"/>
      </rPr>
      <t xml:space="preserve">" </t>
    </r>
    <r>
      <rPr>
        <u val="single"/>
        <sz val="10"/>
        <rFont val="Times New Roman"/>
        <family val="1"/>
      </rPr>
      <t>августа</t>
    </r>
    <r>
      <rPr>
        <sz val="10"/>
        <rFont val="Times New Roman"/>
        <family val="1"/>
      </rPr>
      <t xml:space="preserve"> 20</t>
    </r>
    <r>
      <rPr>
        <u val="single"/>
        <sz val="10"/>
        <rFont val="Times New Roman"/>
        <family val="1"/>
      </rPr>
      <t>23</t>
    </r>
    <r>
      <rPr>
        <sz val="10"/>
        <rFont val="Times New Roman"/>
        <family val="1"/>
      </rPr>
      <t xml:space="preserve">г. № </t>
    </r>
    <r>
      <rPr>
        <u val="single"/>
        <sz val="10"/>
        <rFont val="Times New Roman"/>
        <family val="1"/>
      </rPr>
      <t>472</t>
    </r>
    <r>
      <rPr>
        <sz val="10"/>
        <rFont val="Times New Roman"/>
        <family val="1"/>
      </rPr>
      <t xml:space="preserve"> </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</si>
</sst>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quot;р.&quot;"/>
    <numFmt numFmtId="184" formatCode="#,##0.0&quot;р.&quot;"/>
    <numFmt numFmtId="185" formatCode="#,##0&quot;р.&quot;"/>
    <numFmt numFmtId="186" formatCode="0.00000"/>
    <numFmt numFmtId="187" formatCode="0.0000"/>
    <numFmt numFmtId="188" formatCode="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000000"/>
    <numFmt numFmtId="194" formatCode="#,##0.0"/>
    <numFmt numFmtId="195" formatCode="[$€-2]\ ###,000_);[Red]\([$€-2]\ ###,000\)"/>
    <numFmt numFmtId="196" formatCode="#,##0.000"/>
    <numFmt numFmtId="197" formatCode="#,##0.00_ ;\-#,##0.00\ "/>
    <numFmt numFmtId="198" formatCode="#,##0.0_ ;\-#,##0.0\ "/>
  </numFmts>
  <fonts count="77">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Times New Roman"/>
      <family val="1"/>
    </font>
    <font>
      <b/>
      <sz val="8"/>
      <name val="Times New Roman"/>
      <family val="1"/>
    </font>
    <font>
      <b/>
      <sz val="12"/>
      <name val="Times New Roman"/>
      <family val="1"/>
    </font>
    <font>
      <i/>
      <sz val="8"/>
      <name val="Times New Roman"/>
      <family val="1"/>
    </font>
    <font>
      <sz val="12"/>
      <name val="Times New Roman"/>
      <family val="1"/>
    </font>
    <font>
      <sz val="11"/>
      <name val="Times New Roman"/>
      <family val="1"/>
    </font>
    <font>
      <i/>
      <sz val="7"/>
      <name val="Times New Roman"/>
      <family val="1"/>
    </font>
    <font>
      <sz val="10"/>
      <name val="Times New Roman"/>
      <family val="1"/>
    </font>
    <font>
      <b/>
      <sz val="11"/>
      <name val="Times New Roman"/>
      <family val="1"/>
    </font>
    <font>
      <b/>
      <sz val="11"/>
      <color indexed="10"/>
      <name val="Times New Roman"/>
      <family val="1"/>
    </font>
    <font>
      <sz val="8"/>
      <color indexed="10"/>
      <name val="Times New Roman"/>
      <family val="1"/>
    </font>
    <font>
      <b/>
      <i/>
      <sz val="8"/>
      <name val="Times New Roman"/>
      <family val="1"/>
    </font>
    <font>
      <b/>
      <i/>
      <sz val="11"/>
      <name val="Times New Roman"/>
      <family val="1"/>
    </font>
    <font>
      <i/>
      <sz val="10"/>
      <name val="Times New Roman"/>
      <family val="1"/>
    </font>
    <font>
      <i/>
      <sz val="11"/>
      <name val="Times New Roman"/>
      <family val="1"/>
    </font>
    <font>
      <b/>
      <sz val="10"/>
      <name val="Times New Roman"/>
      <family val="1"/>
    </font>
    <font>
      <sz val="11.95"/>
      <name val="Times New Roman"/>
      <family val="1"/>
    </font>
    <font>
      <sz val="12"/>
      <name val="Times New Roman Cyr"/>
      <family val="1"/>
    </font>
    <font>
      <sz val="11"/>
      <color indexed="8"/>
      <name val="Calibri"/>
      <family val="2"/>
    </font>
    <font>
      <sz val="11"/>
      <color indexed="9"/>
      <name val="Calibri"/>
      <family val="2"/>
    </font>
    <font>
      <sz val="8"/>
      <color indexed="8"/>
      <name val="Arial"/>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2"/>
      <color indexed="10"/>
      <name val="Times New Roman"/>
      <family val="1"/>
    </font>
    <font>
      <b/>
      <sz val="12"/>
      <color indexed="10"/>
      <name val="Times New Roman"/>
      <family val="1"/>
    </font>
    <font>
      <sz val="11"/>
      <color indexed="8"/>
      <name val="Times New Roman"/>
      <family val="1"/>
    </font>
    <font>
      <b/>
      <sz val="11.95"/>
      <color indexed="8"/>
      <name val="Times New Roman"/>
      <family val="1"/>
    </font>
    <font>
      <sz val="10"/>
      <color indexed="8"/>
      <name val="Times New Roman"/>
      <family val="1"/>
    </font>
    <font>
      <i/>
      <sz val="10"/>
      <color indexed="8"/>
      <name val="Times New Roman"/>
      <family val="1"/>
    </font>
    <font>
      <u val="single"/>
      <sz val="10"/>
      <name val="Times New Roman"/>
      <family val="1"/>
    </font>
    <font>
      <sz val="11"/>
      <color theme="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FF0000"/>
      <name val="Times New Roman"/>
      <family val="1"/>
    </font>
    <font>
      <b/>
      <sz val="12"/>
      <color rgb="FFFF0000"/>
      <name val="Times New Roman"/>
      <family val="1"/>
    </font>
    <font>
      <sz val="11"/>
      <color rgb="FF000000"/>
      <name val="Times New Roman"/>
      <family val="1"/>
    </font>
    <font>
      <b/>
      <sz val="11.95"/>
      <color theme="1"/>
      <name val="Times New Roman"/>
      <family val="1"/>
    </font>
    <font>
      <sz val="10"/>
      <color rgb="FF000000"/>
      <name val="Times New Roman"/>
      <family val="1"/>
    </font>
    <font>
      <i/>
      <sz val="10"/>
      <color theme="1"/>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3">
    <border>
      <left/>
      <right/>
      <top/>
      <bottom/>
      <diagonal/>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rgb="FF000000"/>
      </left>
      <right>
        <color indexed="63"/>
      </right>
      <top style="thin">
        <color rgb="FF000000"/>
      </top>
      <bottom style="thin">
        <color rgb="FF000000"/>
      </bottom>
    </border>
    <border>
      <left>
        <color indexed="63"/>
      </left>
      <right>
        <color indexed="63"/>
      </right>
      <top>
        <color indexed="63"/>
      </top>
      <bottom style="thin">
        <color rgb="FF000000"/>
      </bottom>
    </border>
    <border>
      <left style="thin">
        <color rgb="FF000000"/>
      </left>
      <right>
        <color indexed="63"/>
      </right>
      <top style="thin">
        <color rgb="FF000000"/>
      </top>
      <bottom>
        <color indexed="63"/>
      </bottom>
    </border>
    <border>
      <left style="thin"/>
      <right>
        <color indexed="63"/>
      </right>
      <top>
        <color indexed="63"/>
      </top>
      <bottom style="thin"/>
    </border>
    <border>
      <left style="medium"/>
      <right style="medium"/>
      <top style="medium"/>
      <bottom style="medium"/>
    </border>
    <border>
      <left style="medium"/>
      <right style="medium"/>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1">
      <alignment horizontal="left" wrapText="1" indent="2"/>
      <protection/>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3" fillId="26" borderId="2" applyNumberFormat="0" applyAlignment="0" applyProtection="0"/>
    <xf numFmtId="0" fontId="54" fillId="27" borderId="3" applyNumberFormat="0" applyAlignment="0" applyProtection="0"/>
    <xf numFmtId="0" fontId="55" fillId="27" borderId="2"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28" borderId="8"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7" fillId="32" borderId="0" applyNumberFormat="0" applyBorder="0" applyAlignment="0" applyProtection="0"/>
  </cellStyleXfs>
  <cellXfs count="119">
    <xf numFmtId="0" fontId="0" fillId="0" borderId="0" xfId="0" applyAlignment="1">
      <alignment/>
    </xf>
    <xf numFmtId="0" fontId="7" fillId="33" borderId="0" xfId="0" applyFont="1" applyFill="1" applyAlignment="1">
      <alignment/>
    </xf>
    <xf numFmtId="0" fontId="9" fillId="33" borderId="0" xfId="0" applyFont="1" applyFill="1" applyAlignment="1">
      <alignment/>
    </xf>
    <xf numFmtId="0" fontId="6" fillId="33" borderId="0" xfId="0" applyFont="1" applyFill="1" applyAlignment="1">
      <alignment/>
    </xf>
    <xf numFmtId="0" fontId="12" fillId="33" borderId="0" xfId="0" applyFont="1" applyFill="1" applyAlignment="1">
      <alignment/>
    </xf>
    <xf numFmtId="0" fontId="11" fillId="33" borderId="0" xfId="0" applyFont="1" applyFill="1" applyAlignment="1">
      <alignment/>
    </xf>
    <xf numFmtId="0" fontId="16" fillId="33" borderId="0" xfId="0" applyFont="1" applyFill="1" applyAlignment="1">
      <alignment/>
    </xf>
    <xf numFmtId="0" fontId="17" fillId="33" borderId="0" xfId="0" applyFont="1" applyFill="1" applyAlignment="1">
      <alignment/>
    </xf>
    <xf numFmtId="49" fontId="10" fillId="33" borderId="0" xfId="0" applyNumberFormat="1" applyFont="1" applyFill="1" applyAlignment="1">
      <alignment vertical="center" wrapText="1"/>
    </xf>
    <xf numFmtId="49" fontId="19" fillId="33" borderId="11" xfId="0" applyNumberFormat="1" applyFont="1" applyFill="1" applyBorder="1" applyAlignment="1">
      <alignment horizontal="center" vertical="center" wrapText="1"/>
    </xf>
    <xf numFmtId="49" fontId="13" fillId="33" borderId="11" xfId="0" applyNumberFormat="1" applyFont="1" applyFill="1" applyBorder="1" applyAlignment="1">
      <alignment horizontal="center" vertical="center" wrapText="1"/>
    </xf>
    <xf numFmtId="0" fontId="13" fillId="33" borderId="0" xfId="0" applyFont="1" applyFill="1" applyAlignment="1">
      <alignment horizontal="center"/>
    </xf>
    <xf numFmtId="0" fontId="13" fillId="33" borderId="11" xfId="0" applyFont="1" applyFill="1" applyBorder="1" applyAlignment="1">
      <alignment horizontal="center"/>
    </xf>
    <xf numFmtId="0" fontId="19" fillId="33" borderId="11" xfId="0" applyFont="1" applyFill="1" applyBorder="1" applyAlignment="1">
      <alignment horizontal="center"/>
    </xf>
    <xf numFmtId="0" fontId="6" fillId="13" borderId="0" xfId="0" applyFont="1" applyFill="1" applyAlignment="1">
      <alignment/>
    </xf>
    <xf numFmtId="49" fontId="13" fillId="33" borderId="11" xfId="0" applyNumberFormat="1" applyFont="1" applyFill="1" applyBorder="1" applyAlignment="1">
      <alignment vertical="center" wrapText="1"/>
    </xf>
    <xf numFmtId="182" fontId="10" fillId="34" borderId="0" xfId="0" applyNumberFormat="1" applyFont="1" applyFill="1" applyBorder="1" applyAlignment="1">
      <alignment horizontal="right"/>
    </xf>
    <xf numFmtId="0" fontId="8" fillId="33" borderId="11"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wrapText="1"/>
    </xf>
    <xf numFmtId="194" fontId="8" fillId="33" borderId="0"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wrapText="1"/>
    </xf>
    <xf numFmtId="0" fontId="8" fillId="33" borderId="0" xfId="0" applyFont="1" applyFill="1" applyBorder="1" applyAlignment="1">
      <alignment/>
    </xf>
    <xf numFmtId="194" fontId="68" fillId="33" borderId="11" xfId="0" applyNumberFormat="1" applyFont="1" applyFill="1" applyBorder="1" applyAlignment="1">
      <alignment horizontal="right"/>
    </xf>
    <xf numFmtId="194" fontId="69" fillId="33" borderId="11" xfId="0" applyNumberFormat="1" applyFont="1" applyFill="1" applyBorder="1" applyAlignment="1">
      <alignment horizontal="right"/>
    </xf>
    <xf numFmtId="194" fontId="70" fillId="33" borderId="11" xfId="0" applyNumberFormat="1" applyFont="1" applyFill="1" applyBorder="1" applyAlignment="1">
      <alignment horizontal="right"/>
    </xf>
    <xf numFmtId="194" fontId="10" fillId="33" borderId="11" xfId="0" applyNumberFormat="1" applyFont="1" applyFill="1" applyBorder="1" applyAlignment="1">
      <alignment horizontal="right"/>
    </xf>
    <xf numFmtId="194" fontId="8" fillId="33" borderId="11" xfId="0" applyNumberFormat="1" applyFont="1" applyFill="1" applyBorder="1" applyAlignment="1">
      <alignment horizontal="right"/>
    </xf>
    <xf numFmtId="194" fontId="71" fillId="33" borderId="11" xfId="0" applyNumberFormat="1" applyFont="1" applyFill="1" applyBorder="1" applyAlignment="1">
      <alignment horizontal="right"/>
    </xf>
    <xf numFmtId="194" fontId="22" fillId="0" borderId="12" xfId="48" applyNumberFormat="1" applyFont="1" applyFill="1" applyBorder="1" applyAlignment="1">
      <alignment horizontal="right" wrapText="1"/>
    </xf>
    <xf numFmtId="49" fontId="13" fillId="35" borderId="11" xfId="0" applyNumberFormat="1" applyFont="1" applyFill="1" applyBorder="1" applyAlignment="1">
      <alignment horizontal="center" vertical="center" wrapText="1"/>
    </xf>
    <xf numFmtId="0" fontId="13" fillId="33" borderId="0" xfId="0" applyFont="1" applyFill="1" applyAlignment="1">
      <alignment horizontal="right"/>
    </xf>
    <xf numFmtId="194" fontId="68" fillId="35" borderId="11" xfId="0" applyNumberFormat="1" applyFont="1" applyFill="1" applyBorder="1" applyAlignment="1">
      <alignment horizontal="right"/>
    </xf>
    <xf numFmtId="0" fontId="13" fillId="33" borderId="13" xfId="0" applyFont="1" applyFill="1" applyBorder="1" applyAlignment="1">
      <alignment horizontal="center"/>
    </xf>
    <xf numFmtId="49" fontId="10" fillId="33" borderId="13" xfId="0" applyNumberFormat="1" applyFont="1" applyFill="1" applyBorder="1" applyAlignment="1">
      <alignment vertical="center" wrapText="1"/>
    </xf>
    <xf numFmtId="182" fontId="10" fillId="34" borderId="13" xfId="0" applyNumberFormat="1" applyFont="1" applyFill="1" applyBorder="1" applyAlignment="1">
      <alignment horizontal="right"/>
    </xf>
    <xf numFmtId="0" fontId="13" fillId="33" borderId="0" xfId="0" applyFont="1" applyFill="1" applyBorder="1" applyAlignment="1">
      <alignment horizontal="center"/>
    </xf>
    <xf numFmtId="49" fontId="10" fillId="33" borderId="0" xfId="0" applyNumberFormat="1" applyFont="1" applyFill="1" applyBorder="1" applyAlignment="1">
      <alignment vertical="center" wrapText="1"/>
    </xf>
    <xf numFmtId="0" fontId="6" fillId="33" borderId="0" xfId="0" applyFont="1" applyFill="1" applyBorder="1" applyAlignment="1">
      <alignment/>
    </xf>
    <xf numFmtId="194" fontId="10" fillId="35" borderId="11" xfId="0" applyNumberFormat="1" applyFont="1" applyFill="1" applyBorder="1" applyAlignment="1">
      <alignment horizontal="right"/>
    </xf>
    <xf numFmtId="194" fontId="8" fillId="35" borderId="11" xfId="0" applyNumberFormat="1" applyFont="1" applyFill="1" applyBorder="1" applyAlignment="1">
      <alignment horizontal="right"/>
    </xf>
    <xf numFmtId="49" fontId="21" fillId="33" borderId="11" xfId="0" applyNumberFormat="1" applyFont="1" applyFill="1" applyBorder="1" applyAlignment="1">
      <alignment horizontal="center" vertical="center" wrapText="1"/>
    </xf>
    <xf numFmtId="0" fontId="13" fillId="33" borderId="11" xfId="0" applyFont="1" applyFill="1" applyBorder="1" applyAlignment="1">
      <alignment horizontal="center" vertical="center"/>
    </xf>
    <xf numFmtId="0" fontId="13" fillId="33" borderId="14" xfId="0" applyFont="1" applyFill="1" applyBorder="1" applyAlignment="1">
      <alignment horizontal="center" vertical="center"/>
    </xf>
    <xf numFmtId="194" fontId="6" fillId="33" borderId="0" xfId="0" applyNumberFormat="1" applyFont="1" applyFill="1" applyAlignment="1">
      <alignment/>
    </xf>
    <xf numFmtId="194" fontId="22" fillId="35" borderId="11" xfId="48" applyNumberFormat="1" applyFont="1" applyFill="1" applyBorder="1" applyAlignment="1">
      <alignment horizontal="right" wrapText="1"/>
    </xf>
    <xf numFmtId="194" fontId="69" fillId="35" borderId="11" xfId="0" applyNumberFormat="1" applyFont="1" applyFill="1" applyBorder="1" applyAlignment="1">
      <alignment horizontal="right"/>
    </xf>
    <xf numFmtId="49" fontId="14" fillId="35" borderId="15" xfId="0" applyNumberFormat="1" applyFont="1" applyFill="1" applyBorder="1" applyAlignment="1">
      <alignment horizontal="left" vertical="top" wrapText="1"/>
    </xf>
    <xf numFmtId="49" fontId="15" fillId="33" borderId="15" xfId="0" applyNumberFormat="1" applyFont="1" applyFill="1" applyBorder="1" applyAlignment="1">
      <alignment horizontal="left" vertical="top" wrapText="1"/>
    </xf>
    <xf numFmtId="0" fontId="11" fillId="33" borderId="15" xfId="0" applyFont="1" applyFill="1" applyBorder="1" applyAlignment="1">
      <alignment horizontal="left" vertical="top" wrapText="1"/>
    </xf>
    <xf numFmtId="0" fontId="11" fillId="33" borderId="15" xfId="0" applyNumberFormat="1" applyFont="1" applyFill="1" applyBorder="1" applyAlignment="1">
      <alignment horizontal="left" vertical="top" wrapText="1"/>
    </xf>
    <xf numFmtId="0" fontId="20" fillId="33" borderId="15" xfId="0" applyFont="1" applyFill="1" applyBorder="1" applyAlignment="1">
      <alignment horizontal="left" vertical="top" wrapText="1"/>
    </xf>
    <xf numFmtId="0" fontId="14" fillId="33" borderId="15" xfId="0" applyFont="1" applyFill="1" applyBorder="1" applyAlignment="1">
      <alignment horizontal="left" vertical="top" wrapText="1"/>
    </xf>
    <xf numFmtId="49" fontId="20" fillId="33" borderId="15" xfId="0" applyNumberFormat="1" applyFont="1" applyFill="1" applyBorder="1" applyAlignment="1">
      <alignment horizontal="left" vertical="top" wrapText="1"/>
    </xf>
    <xf numFmtId="49" fontId="11" fillId="33" borderId="15" xfId="0" applyNumberFormat="1" applyFont="1" applyFill="1" applyBorder="1" applyAlignment="1">
      <alignment horizontal="left" vertical="top" wrapText="1"/>
    </xf>
    <xf numFmtId="49" fontId="18" fillId="33" borderId="15" xfId="0" applyNumberFormat="1" applyFont="1" applyFill="1" applyBorder="1" applyAlignment="1">
      <alignment horizontal="left" vertical="top" wrapText="1"/>
    </xf>
    <xf numFmtId="2" fontId="11" fillId="33" borderId="15" xfId="0" applyNumberFormat="1" applyFont="1" applyFill="1" applyBorder="1" applyAlignment="1">
      <alignment horizontal="left" vertical="top" wrapText="1"/>
    </xf>
    <xf numFmtId="193" fontId="11" fillId="33" borderId="15" xfId="0" applyNumberFormat="1" applyFont="1" applyFill="1" applyBorder="1" applyAlignment="1">
      <alignment horizontal="left" vertical="top" wrapText="1"/>
    </xf>
    <xf numFmtId="0" fontId="14" fillId="33" borderId="15" xfId="0" applyNumberFormat="1" applyFont="1" applyFill="1" applyBorder="1" applyAlignment="1">
      <alignment horizontal="left" vertical="top" wrapText="1" shrinkToFit="1"/>
    </xf>
    <xf numFmtId="0" fontId="11" fillId="35" borderId="15" xfId="0" applyFont="1" applyFill="1" applyBorder="1" applyAlignment="1">
      <alignment horizontal="left" vertical="top" wrapText="1"/>
    </xf>
    <xf numFmtId="49" fontId="14" fillId="35" borderId="11" xfId="0" applyNumberFormat="1" applyFont="1" applyFill="1" applyBorder="1" applyAlignment="1">
      <alignment horizontal="left" vertical="top" wrapText="1"/>
    </xf>
    <xf numFmtId="0" fontId="72" fillId="0" borderId="11" xfId="0" applyFont="1" applyBorder="1" applyAlignment="1">
      <alignment horizontal="left" vertical="top" wrapText="1"/>
    </xf>
    <xf numFmtId="49" fontId="11" fillId="33" borderId="11" xfId="0" applyNumberFormat="1" applyFont="1" applyFill="1" applyBorder="1" applyAlignment="1">
      <alignment horizontal="left" vertical="top" wrapText="1"/>
    </xf>
    <xf numFmtId="2" fontId="11" fillId="33" borderId="11" xfId="0" applyNumberFormat="1" applyFont="1" applyFill="1" applyBorder="1" applyAlignment="1">
      <alignment horizontal="left" vertical="top" wrapText="1"/>
    </xf>
    <xf numFmtId="194" fontId="11" fillId="33" borderId="11" xfId="0" applyNumberFormat="1" applyFont="1" applyFill="1" applyBorder="1" applyAlignment="1">
      <alignment horizontal="left" vertical="top" wrapText="1"/>
    </xf>
    <xf numFmtId="2" fontId="14" fillId="33" borderId="11" xfId="0" applyNumberFormat="1" applyFont="1" applyFill="1" applyBorder="1" applyAlignment="1">
      <alignment horizontal="left" vertical="top" wrapText="1"/>
    </xf>
    <xf numFmtId="2" fontId="11" fillId="33" borderId="16" xfId="0" applyNumberFormat="1" applyFont="1" applyFill="1" applyBorder="1" applyAlignment="1">
      <alignment horizontal="left" vertical="top" wrapText="1"/>
    </xf>
    <xf numFmtId="49" fontId="11" fillId="33" borderId="14" xfId="0" applyNumberFormat="1" applyFont="1" applyFill="1" applyBorder="1" applyAlignment="1">
      <alignment horizontal="left" vertical="top" wrapText="1"/>
    </xf>
    <xf numFmtId="49" fontId="14" fillId="33" borderId="15" xfId="0" applyNumberFormat="1" applyFont="1" applyFill="1" applyBorder="1" applyAlignment="1">
      <alignment horizontal="center" vertical="center" wrapText="1"/>
    </xf>
    <xf numFmtId="0" fontId="8" fillId="35" borderId="11" xfId="0" applyNumberFormat="1" applyFont="1" applyFill="1" applyBorder="1" applyAlignment="1">
      <alignment horizontal="center" vertical="center"/>
    </xf>
    <xf numFmtId="194" fontId="70" fillId="35" borderId="11" xfId="0" applyNumberFormat="1" applyFont="1" applyFill="1" applyBorder="1" applyAlignment="1">
      <alignment horizontal="right"/>
    </xf>
    <xf numFmtId="194" fontId="71" fillId="35" borderId="11" xfId="0" applyNumberFormat="1" applyFont="1" applyFill="1" applyBorder="1" applyAlignment="1">
      <alignment horizontal="right"/>
    </xf>
    <xf numFmtId="194" fontId="68" fillId="35" borderId="15" xfId="0" applyNumberFormat="1" applyFont="1" applyFill="1" applyBorder="1" applyAlignment="1">
      <alignment horizontal="right" wrapText="1"/>
    </xf>
    <xf numFmtId="194" fontId="69" fillId="33" borderId="15" xfId="0" applyNumberFormat="1" applyFont="1" applyFill="1" applyBorder="1" applyAlignment="1">
      <alignment horizontal="right" wrapText="1"/>
    </xf>
    <xf numFmtId="194" fontId="22" fillId="0" borderId="17" xfId="48" applyNumberFormat="1" applyFont="1" applyFill="1" applyBorder="1" applyAlignment="1">
      <alignment horizontal="right" wrapText="1"/>
    </xf>
    <xf numFmtId="194" fontId="68" fillId="33" borderId="15" xfId="0" applyNumberFormat="1" applyFont="1" applyFill="1" applyBorder="1" applyAlignment="1">
      <alignment horizontal="right" wrapText="1"/>
    </xf>
    <xf numFmtId="194" fontId="10" fillId="35" borderId="15" xfId="0" applyNumberFormat="1" applyFont="1" applyFill="1" applyBorder="1" applyAlignment="1">
      <alignment horizontal="right" wrapText="1"/>
    </xf>
    <xf numFmtId="194" fontId="22" fillId="35" borderId="15" xfId="48" applyNumberFormat="1" applyFont="1" applyFill="1" applyBorder="1" applyAlignment="1">
      <alignment horizontal="right" wrapText="1"/>
    </xf>
    <xf numFmtId="194" fontId="22" fillId="35" borderId="18" xfId="48" applyNumberFormat="1" applyFont="1" applyFill="1" applyBorder="1" applyAlignment="1">
      <alignment horizontal="right" wrapText="1"/>
    </xf>
    <xf numFmtId="194" fontId="10" fillId="35" borderId="15" xfId="0" applyNumberFormat="1" applyFont="1" applyFill="1" applyBorder="1" applyAlignment="1">
      <alignment horizontal="right"/>
    </xf>
    <xf numFmtId="194" fontId="22" fillId="35" borderId="17" xfId="48" applyNumberFormat="1" applyFont="1" applyFill="1" applyBorder="1" applyAlignment="1">
      <alignment horizontal="right" wrapText="1"/>
    </xf>
    <xf numFmtId="194" fontId="22" fillId="35" borderId="19" xfId="48" applyNumberFormat="1" applyFont="1" applyFill="1" applyBorder="1" applyAlignment="1">
      <alignment horizontal="right" wrapText="1"/>
    </xf>
    <xf numFmtId="194" fontId="69" fillId="35" borderId="15" xfId="0" applyNumberFormat="1" applyFont="1" applyFill="1" applyBorder="1" applyAlignment="1">
      <alignment horizontal="right"/>
    </xf>
    <xf numFmtId="194" fontId="22" fillId="35" borderId="17" xfId="0" applyNumberFormat="1" applyFont="1" applyFill="1" applyBorder="1" applyAlignment="1">
      <alignment horizontal="right" wrapText="1"/>
    </xf>
    <xf numFmtId="194" fontId="69" fillId="35" borderId="15" xfId="0" applyNumberFormat="1" applyFont="1" applyFill="1" applyBorder="1" applyAlignment="1">
      <alignment horizontal="right" wrapText="1"/>
    </xf>
    <xf numFmtId="194" fontId="73" fillId="0" borderId="17" xfId="0" applyNumberFormat="1" applyFont="1" applyFill="1" applyBorder="1" applyAlignment="1">
      <alignment horizontal="right" wrapText="1"/>
    </xf>
    <xf numFmtId="194" fontId="22" fillId="0" borderId="17" xfId="0" applyNumberFormat="1" applyFont="1" applyFill="1" applyBorder="1" applyAlignment="1">
      <alignment horizontal="right" wrapText="1"/>
    </xf>
    <xf numFmtId="194" fontId="23" fillId="0" borderId="15" xfId="54" applyNumberFormat="1" applyFont="1" applyFill="1" applyBorder="1" applyAlignment="1">
      <alignment horizontal="right" wrapText="1"/>
      <protection/>
    </xf>
    <xf numFmtId="194" fontId="23" fillId="35" borderId="15" xfId="54" applyNumberFormat="1" applyFont="1" applyFill="1" applyBorder="1" applyAlignment="1">
      <alignment horizontal="right" wrapText="1"/>
      <protection/>
    </xf>
    <xf numFmtId="194" fontId="10" fillId="35" borderId="20" xfId="0" applyNumberFormat="1" applyFont="1" applyFill="1" applyBorder="1" applyAlignment="1">
      <alignment horizontal="right"/>
    </xf>
    <xf numFmtId="198" fontId="10" fillId="35" borderId="15" xfId="44" applyNumberFormat="1" applyFont="1" applyFill="1" applyBorder="1" applyAlignment="1">
      <alignment horizontal="right"/>
    </xf>
    <xf numFmtId="194" fontId="8" fillId="35" borderId="15" xfId="0" applyNumberFormat="1" applyFont="1" applyFill="1" applyBorder="1" applyAlignment="1">
      <alignment horizontal="right"/>
    </xf>
    <xf numFmtId="0" fontId="6" fillId="33" borderId="11" xfId="0" applyFont="1" applyFill="1" applyBorder="1" applyAlignment="1">
      <alignment/>
    </xf>
    <xf numFmtId="194" fontId="8" fillId="35" borderId="11" xfId="0" applyNumberFormat="1" applyFont="1" applyFill="1" applyBorder="1" applyAlignment="1">
      <alignment horizontal="right" wrapText="1"/>
    </xf>
    <xf numFmtId="4" fontId="8" fillId="33" borderId="11" xfId="0" applyNumberFormat="1" applyFont="1" applyFill="1" applyBorder="1" applyAlignment="1">
      <alignment/>
    </xf>
    <xf numFmtId="4" fontId="10" fillId="33" borderId="11" xfId="0" applyNumberFormat="1" applyFont="1" applyFill="1" applyBorder="1" applyAlignment="1">
      <alignment/>
    </xf>
    <xf numFmtId="49" fontId="11" fillId="35" borderId="11" xfId="0" applyNumberFormat="1" applyFont="1" applyFill="1" applyBorder="1" applyAlignment="1">
      <alignment horizontal="left" vertical="top" wrapText="1"/>
    </xf>
    <xf numFmtId="0" fontId="6" fillId="33" borderId="0" xfId="0" applyFont="1" applyFill="1" applyAlignment="1">
      <alignment horizontal="right"/>
    </xf>
    <xf numFmtId="194" fontId="22" fillId="35" borderId="0" xfId="0" applyNumberFormat="1" applyFont="1" applyFill="1" applyBorder="1" applyAlignment="1">
      <alignment horizontal="right" wrapText="1"/>
    </xf>
    <xf numFmtId="2" fontId="11" fillId="35" borderId="11" xfId="0" applyNumberFormat="1" applyFont="1" applyFill="1" applyBorder="1" applyAlignment="1">
      <alignment horizontal="left" vertical="top" wrapText="1"/>
    </xf>
    <xf numFmtId="194" fontId="22" fillId="35" borderId="0" xfId="48" applyNumberFormat="1" applyFont="1" applyFill="1" applyBorder="1" applyAlignment="1">
      <alignment horizontal="right" wrapText="1"/>
    </xf>
    <xf numFmtId="0" fontId="13" fillId="0" borderId="21" xfId="0" applyFont="1" applyBorder="1" applyAlignment="1">
      <alignment horizontal="center" vertical="center" wrapText="1"/>
    </xf>
    <xf numFmtId="0" fontId="74" fillId="0" borderId="22" xfId="0" applyFont="1" applyBorder="1" applyAlignment="1">
      <alignment horizontal="center" vertical="center" wrapText="1"/>
    </xf>
    <xf numFmtId="0" fontId="13" fillId="0" borderId="22" xfId="0" applyFont="1" applyBorder="1" applyAlignment="1">
      <alignment horizontal="center" vertical="center" wrapText="1"/>
    </xf>
    <xf numFmtId="0" fontId="6" fillId="0" borderId="11" xfId="0" applyFont="1" applyBorder="1" applyAlignment="1">
      <alignment horizontal="right"/>
    </xf>
    <xf numFmtId="0" fontId="20" fillId="0" borderId="11" xfId="0" applyFont="1" applyBorder="1" applyAlignment="1">
      <alignment/>
    </xf>
    <xf numFmtId="194" fontId="75" fillId="33" borderId="11" xfId="0" applyNumberFormat="1" applyFont="1" applyFill="1" applyBorder="1" applyAlignment="1">
      <alignment horizontal="right"/>
    </xf>
    <xf numFmtId="194" fontId="75" fillId="35" borderId="11" xfId="0" applyNumberFormat="1" applyFont="1" applyFill="1" applyBorder="1" applyAlignment="1">
      <alignment horizontal="right"/>
    </xf>
    <xf numFmtId="194" fontId="19" fillId="33" borderId="11" xfId="0" applyNumberFormat="1" applyFont="1" applyFill="1" applyBorder="1" applyAlignment="1">
      <alignment horizontal="right"/>
    </xf>
    <xf numFmtId="194" fontId="19" fillId="35" borderId="11" xfId="0" applyNumberFormat="1" applyFont="1" applyFill="1" applyBorder="1" applyAlignment="1">
      <alignment horizontal="right"/>
    </xf>
    <xf numFmtId="194" fontId="20" fillId="33" borderId="11" xfId="0" applyNumberFormat="1" applyFont="1" applyFill="1" applyBorder="1" applyAlignment="1">
      <alignment horizontal="right"/>
    </xf>
    <xf numFmtId="194" fontId="10" fillId="35" borderId="0" xfId="0" applyNumberFormat="1" applyFont="1" applyFill="1" applyBorder="1" applyAlignment="1">
      <alignment horizontal="right"/>
    </xf>
    <xf numFmtId="194" fontId="68" fillId="33" borderId="15" xfId="0" applyNumberFormat="1" applyFont="1" applyFill="1" applyBorder="1" applyAlignment="1">
      <alignment horizontal="right"/>
    </xf>
    <xf numFmtId="0" fontId="21" fillId="33" borderId="11" xfId="0" applyFont="1" applyFill="1" applyBorder="1" applyAlignment="1">
      <alignment horizontal="center" vertical="center"/>
    </xf>
    <xf numFmtId="0" fontId="72" fillId="0" borderId="1" xfId="33" applyNumberFormat="1" applyFont="1" applyAlignment="1" applyProtection="1">
      <alignment horizontal="left" vertical="top" wrapText="1"/>
      <protection/>
    </xf>
    <xf numFmtId="0" fontId="8" fillId="33" borderId="0" xfId="0" applyFont="1" applyFill="1" applyBorder="1" applyAlignment="1">
      <alignment horizontal="center" vertical="center"/>
    </xf>
    <xf numFmtId="49" fontId="14" fillId="33" borderId="0" xfId="0" applyNumberFormat="1" applyFont="1" applyFill="1" applyBorder="1" applyAlignment="1">
      <alignment horizontal="center" vertical="center" wrapText="1"/>
    </xf>
    <xf numFmtId="0" fontId="13" fillId="33" borderId="0" xfId="0" applyFont="1" applyFill="1" applyAlignment="1">
      <alignment horizontal="right"/>
    </xf>
    <xf numFmtId="0" fontId="0" fillId="0" borderId="0" xfId="0" applyAlignment="1">
      <alignment horizontal="right"/>
    </xf>
    <xf numFmtId="182" fontId="76" fillId="33" borderId="0" xfId="0" applyNumberFormat="1" applyFont="1" applyFill="1" applyAlignment="1">
      <alignment horizontal="righ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ОФНС_новые приложения к Закону"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5"/>
  <sheetViews>
    <sheetView showGridLines="0" tabSelected="1" view="pageBreakPreview" zoomScaleNormal="90" zoomScaleSheetLayoutView="100" zoomScalePageLayoutView="0" workbookViewId="0" topLeftCell="A143">
      <selection activeCell="H111" sqref="H111"/>
    </sheetView>
  </sheetViews>
  <sheetFormatPr defaultColWidth="9.00390625" defaultRowHeight="12.75"/>
  <cols>
    <col min="1" max="1" width="21.25390625" style="11" customWidth="1"/>
    <col min="2" max="2" width="52.00390625" style="8" customWidth="1"/>
    <col min="3" max="3" width="13.00390625" style="16" customWidth="1"/>
    <col min="4" max="4" width="12.75390625" style="3" customWidth="1"/>
    <col min="5" max="5" width="13.75390625" style="3" customWidth="1"/>
    <col min="6" max="16384" width="9.125" style="3" customWidth="1"/>
  </cols>
  <sheetData>
    <row r="1" spans="2:5" ht="12.75" customHeight="1">
      <c r="B1" s="118" t="s">
        <v>242</v>
      </c>
      <c r="C1" s="117"/>
      <c r="D1" s="117"/>
      <c r="E1" s="117"/>
    </row>
    <row r="2" spans="2:5" ht="15" customHeight="1">
      <c r="B2" s="116" t="s">
        <v>129</v>
      </c>
      <c r="C2" s="117"/>
      <c r="D2" s="117"/>
      <c r="E2" s="117"/>
    </row>
    <row r="3" spans="2:5" ht="14.25" customHeight="1">
      <c r="B3" s="116" t="s">
        <v>243</v>
      </c>
      <c r="C3" s="117"/>
      <c r="D3" s="117"/>
      <c r="E3" s="117"/>
    </row>
    <row r="4" spans="2:5" ht="14.25" customHeight="1">
      <c r="B4" s="30"/>
      <c r="C4" s="30"/>
      <c r="D4" s="96"/>
      <c r="E4" s="96"/>
    </row>
    <row r="5" spans="1:5" ht="15.75">
      <c r="A5" s="114" t="s">
        <v>124</v>
      </c>
      <c r="B5" s="114"/>
      <c r="C5" s="114"/>
      <c r="D5" s="114"/>
      <c r="E5" s="114"/>
    </row>
    <row r="6" spans="1:5" ht="12.75" customHeight="1">
      <c r="A6" s="115" t="s">
        <v>125</v>
      </c>
      <c r="B6" s="115"/>
      <c r="C6" s="115"/>
      <c r="D6" s="115"/>
      <c r="E6" s="115"/>
    </row>
    <row r="7" spans="1:5" ht="15.75">
      <c r="A7" s="114" t="s">
        <v>195</v>
      </c>
      <c r="B7" s="114"/>
      <c r="C7" s="114"/>
      <c r="D7" s="114"/>
      <c r="E7" s="114"/>
    </row>
    <row r="8" spans="1:3" ht="15.75" hidden="1">
      <c r="A8" s="20"/>
      <c r="B8" s="21"/>
      <c r="C8" s="19"/>
    </row>
    <row r="9" spans="1:5" s="5" customFormat="1" ht="40.5" customHeight="1">
      <c r="A9" s="10" t="s">
        <v>79</v>
      </c>
      <c r="B9" s="67" t="s">
        <v>41</v>
      </c>
      <c r="C9" s="17">
        <v>2023</v>
      </c>
      <c r="D9" s="68">
        <v>2024</v>
      </c>
      <c r="E9" s="68">
        <v>2025</v>
      </c>
    </row>
    <row r="10" spans="1:5" s="14" customFormat="1" ht="16.5" customHeight="1">
      <c r="A10" s="29" t="s">
        <v>8</v>
      </c>
      <c r="B10" s="46" t="s">
        <v>42</v>
      </c>
      <c r="C10" s="31">
        <f>C29+C30+C44+C60+C69+C72+C75+C85+C11+C86+C73</f>
        <v>520660.7</v>
      </c>
      <c r="D10" s="39">
        <f>D11+D29+D30+D44+D60+D69+D72+D75+D85</f>
        <v>537750</v>
      </c>
      <c r="E10" s="39">
        <f>E11+E29+E30+E44+E60+E69+E72+E75+E85</f>
        <v>556750</v>
      </c>
    </row>
    <row r="11" spans="1:5" ht="15" customHeight="1" thickBot="1">
      <c r="A11" s="10" t="s">
        <v>90</v>
      </c>
      <c r="B11" s="46" t="s">
        <v>84</v>
      </c>
      <c r="C11" s="22">
        <f>SUM(C23:C28)</f>
        <v>235000</v>
      </c>
      <c r="D11" s="26">
        <f>SUM(D23:D27)</f>
        <v>247000</v>
      </c>
      <c r="E11" s="39">
        <f>SUM(E23:E27)</f>
        <v>260000</v>
      </c>
    </row>
    <row r="12" spans="1:5" s="6" customFormat="1" ht="28.5" hidden="1">
      <c r="A12" s="10"/>
      <c r="B12" s="47" t="s">
        <v>50</v>
      </c>
      <c r="C12" s="23"/>
      <c r="D12" s="25"/>
      <c r="E12" s="38"/>
    </row>
    <row r="13" spans="1:5" s="6" customFormat="1" ht="15.75" hidden="1">
      <c r="A13" s="10"/>
      <c r="B13" s="47" t="s">
        <v>108</v>
      </c>
      <c r="C13" s="23"/>
      <c r="D13" s="25"/>
      <c r="E13" s="38"/>
    </row>
    <row r="14" spans="1:5" ht="75" hidden="1">
      <c r="A14" s="12" t="s">
        <v>92</v>
      </c>
      <c r="B14" s="48" t="s">
        <v>80</v>
      </c>
      <c r="C14" s="23"/>
      <c r="D14" s="26"/>
      <c r="E14" s="39"/>
    </row>
    <row r="15" spans="1:5" ht="90" hidden="1">
      <c r="A15" s="12" t="s">
        <v>93</v>
      </c>
      <c r="B15" s="49" t="s">
        <v>86</v>
      </c>
      <c r="C15" s="23"/>
      <c r="D15" s="25"/>
      <c r="E15" s="38"/>
    </row>
    <row r="16" spans="1:5" ht="90" hidden="1">
      <c r="A16" s="12" t="s">
        <v>94</v>
      </c>
      <c r="B16" s="49" t="s">
        <v>87</v>
      </c>
      <c r="C16" s="23"/>
      <c r="D16" s="25"/>
      <c r="E16" s="38"/>
    </row>
    <row r="17" spans="1:5" ht="45" hidden="1">
      <c r="A17" s="12" t="s">
        <v>95</v>
      </c>
      <c r="B17" s="48" t="s">
        <v>82</v>
      </c>
      <c r="C17" s="23"/>
      <c r="D17" s="25"/>
      <c r="E17" s="38"/>
    </row>
    <row r="18" spans="1:5" ht="90" hidden="1">
      <c r="A18" s="12" t="s">
        <v>96</v>
      </c>
      <c r="B18" s="49" t="s">
        <v>88</v>
      </c>
      <c r="C18" s="23"/>
      <c r="D18" s="25"/>
      <c r="E18" s="38"/>
    </row>
    <row r="19" spans="1:5" ht="71.25" customHeight="1" hidden="1">
      <c r="A19" s="12" t="s">
        <v>67</v>
      </c>
      <c r="B19" s="49" t="s">
        <v>4</v>
      </c>
      <c r="C19" s="23"/>
      <c r="D19" s="25"/>
      <c r="E19" s="38"/>
    </row>
    <row r="20" spans="1:5" ht="90" hidden="1">
      <c r="A20" s="12" t="s">
        <v>97</v>
      </c>
      <c r="B20" s="49" t="s">
        <v>66</v>
      </c>
      <c r="C20" s="23"/>
      <c r="D20" s="25"/>
      <c r="E20" s="38"/>
    </row>
    <row r="21" spans="1:5" ht="90" hidden="1">
      <c r="A21" s="12" t="s">
        <v>98</v>
      </c>
      <c r="B21" s="48" t="s">
        <v>91</v>
      </c>
      <c r="C21" s="23"/>
      <c r="D21" s="25"/>
      <c r="E21" s="38"/>
    </row>
    <row r="22" spans="1:5" s="2" customFormat="1" ht="15.75" hidden="1">
      <c r="A22" s="13"/>
      <c r="B22" s="50" t="s">
        <v>109</v>
      </c>
      <c r="C22" s="23"/>
      <c r="D22" s="25"/>
      <c r="E22" s="38"/>
    </row>
    <row r="23" spans="1:5" s="2" customFormat="1" ht="75.75" customHeight="1" thickBot="1">
      <c r="A23" s="100" t="s">
        <v>210</v>
      </c>
      <c r="B23" s="48" t="s">
        <v>207</v>
      </c>
      <c r="C23" s="23">
        <f>230000-11000</f>
        <v>219000</v>
      </c>
      <c r="D23" s="25">
        <v>241000</v>
      </c>
      <c r="E23" s="38">
        <v>254000</v>
      </c>
    </row>
    <row r="24" spans="1:5" s="2" customFormat="1" ht="121.5" customHeight="1" thickBot="1">
      <c r="A24" s="101" t="s">
        <v>211</v>
      </c>
      <c r="B24" s="48" t="s">
        <v>208</v>
      </c>
      <c r="C24" s="23">
        <v>1000</v>
      </c>
      <c r="D24" s="25">
        <v>1000</v>
      </c>
      <c r="E24" s="38">
        <v>1000</v>
      </c>
    </row>
    <row r="25" spans="1:5" s="2" customFormat="1" ht="46.5" customHeight="1" thickBot="1">
      <c r="A25" s="101" t="s">
        <v>212</v>
      </c>
      <c r="B25" s="48" t="s">
        <v>209</v>
      </c>
      <c r="C25" s="23">
        <f>1300+700</f>
        <v>2000</v>
      </c>
      <c r="D25" s="25">
        <v>2000</v>
      </c>
      <c r="E25" s="38">
        <v>2000</v>
      </c>
    </row>
    <row r="26" spans="1:5" s="2" customFormat="1" ht="89.25" customHeight="1" thickBot="1">
      <c r="A26" s="102" t="s">
        <v>213</v>
      </c>
      <c r="B26" s="48" t="s">
        <v>214</v>
      </c>
      <c r="C26" s="23">
        <v>2000</v>
      </c>
      <c r="D26" s="25">
        <v>2000</v>
      </c>
      <c r="E26" s="38">
        <v>2000</v>
      </c>
    </row>
    <row r="27" spans="1:5" s="2" customFormat="1" ht="105">
      <c r="A27" s="12" t="s">
        <v>240</v>
      </c>
      <c r="B27" s="49" t="s">
        <v>224</v>
      </c>
      <c r="C27" s="23">
        <v>700</v>
      </c>
      <c r="D27" s="25">
        <v>1000</v>
      </c>
      <c r="E27" s="38">
        <v>1000</v>
      </c>
    </row>
    <row r="28" spans="1:5" s="2" customFormat="1" ht="60">
      <c r="A28" s="12" t="s">
        <v>241</v>
      </c>
      <c r="B28" s="113" t="s">
        <v>239</v>
      </c>
      <c r="C28" s="23">
        <v>10300</v>
      </c>
      <c r="D28" s="25"/>
      <c r="E28" s="38"/>
    </row>
    <row r="29" spans="1:5" s="2" customFormat="1" ht="15" customHeight="1">
      <c r="A29" s="10" t="s">
        <v>128</v>
      </c>
      <c r="B29" s="51" t="s">
        <v>110</v>
      </c>
      <c r="C29" s="22">
        <v>13570</v>
      </c>
      <c r="D29" s="26">
        <v>14000</v>
      </c>
      <c r="E29" s="39">
        <v>14500</v>
      </c>
    </row>
    <row r="30" spans="1:5" ht="14.25" customHeight="1">
      <c r="A30" s="10" t="s">
        <v>44</v>
      </c>
      <c r="B30" s="46" t="s">
        <v>43</v>
      </c>
      <c r="C30" s="22">
        <f>SUM(C40:C43)</f>
        <v>136500</v>
      </c>
      <c r="D30" s="26">
        <f>D40+D41+D42+D43</f>
        <v>141700</v>
      </c>
      <c r="E30" s="39">
        <f>E40+E41+E42+E43</f>
        <v>146700</v>
      </c>
    </row>
    <row r="31" spans="1:5" s="2" customFormat="1" ht="30" hidden="1">
      <c r="A31" s="9"/>
      <c r="B31" s="52" t="s">
        <v>56</v>
      </c>
      <c r="C31" s="23"/>
      <c r="D31" s="25"/>
      <c r="E31" s="38"/>
    </row>
    <row r="32" spans="1:5" ht="15" customHeight="1" hidden="1">
      <c r="A32" s="10"/>
      <c r="B32" s="53" t="s">
        <v>81</v>
      </c>
      <c r="C32" s="23"/>
      <c r="D32" s="25"/>
      <c r="E32" s="38"/>
    </row>
    <row r="33" spans="1:5" s="4" customFormat="1" ht="45" hidden="1">
      <c r="A33" s="9" t="s">
        <v>99</v>
      </c>
      <c r="B33" s="52" t="s">
        <v>57</v>
      </c>
      <c r="C33" s="23"/>
      <c r="D33" s="25"/>
      <c r="E33" s="38"/>
    </row>
    <row r="34" spans="1:5" s="4" customFormat="1" ht="45" hidden="1">
      <c r="A34" s="9" t="s">
        <v>100</v>
      </c>
      <c r="B34" s="52" t="s">
        <v>58</v>
      </c>
      <c r="C34" s="23"/>
      <c r="D34" s="25"/>
      <c r="E34" s="38"/>
    </row>
    <row r="35" spans="1:5" s="4" customFormat="1" ht="30" hidden="1">
      <c r="A35" s="9" t="s">
        <v>101</v>
      </c>
      <c r="B35" s="52" t="s">
        <v>59</v>
      </c>
      <c r="C35" s="23"/>
      <c r="D35" s="25"/>
      <c r="E35" s="38"/>
    </row>
    <row r="36" spans="1:5" s="4" customFormat="1" ht="60" hidden="1">
      <c r="A36" s="9" t="s">
        <v>102</v>
      </c>
      <c r="B36" s="52" t="s">
        <v>60</v>
      </c>
      <c r="C36" s="23"/>
      <c r="D36" s="25"/>
      <c r="E36" s="38"/>
    </row>
    <row r="37" spans="1:5" s="2" customFormat="1" ht="30" hidden="1">
      <c r="A37" s="9" t="s">
        <v>47</v>
      </c>
      <c r="B37" s="52" t="s">
        <v>45</v>
      </c>
      <c r="C37" s="23"/>
      <c r="D37" s="25"/>
      <c r="E37" s="38"/>
    </row>
    <row r="38" spans="1:5" s="2" customFormat="1" ht="15.75" hidden="1">
      <c r="A38" s="9" t="s">
        <v>48</v>
      </c>
      <c r="B38" s="52" t="s">
        <v>46</v>
      </c>
      <c r="C38" s="23"/>
      <c r="D38" s="25"/>
      <c r="E38" s="38"/>
    </row>
    <row r="39" spans="1:5" s="2" customFormat="1" ht="13.5" customHeight="1">
      <c r="A39" s="9"/>
      <c r="B39" s="52" t="s">
        <v>111</v>
      </c>
      <c r="C39" s="23"/>
      <c r="D39" s="25"/>
      <c r="E39" s="38"/>
    </row>
    <row r="40" spans="1:5" s="2" customFormat="1" ht="27.75" customHeight="1">
      <c r="A40" s="10" t="s">
        <v>114</v>
      </c>
      <c r="B40" s="53" t="s">
        <v>112</v>
      </c>
      <c r="C40" s="23">
        <v>80000</v>
      </c>
      <c r="D40" s="25">
        <v>85000</v>
      </c>
      <c r="E40" s="38">
        <v>90000</v>
      </c>
    </row>
    <row r="41" spans="1:5" s="2" customFormat="1" ht="2.25" customHeight="1" hidden="1">
      <c r="A41" s="10" t="s">
        <v>113</v>
      </c>
      <c r="B41" s="53" t="s">
        <v>115</v>
      </c>
      <c r="C41" s="23"/>
      <c r="D41" s="25"/>
      <c r="E41" s="38"/>
    </row>
    <row r="42" spans="1:5" s="2" customFormat="1" ht="15" customHeight="1">
      <c r="A42" s="10" t="s">
        <v>116</v>
      </c>
      <c r="B42" s="53" t="s">
        <v>117</v>
      </c>
      <c r="C42" s="23">
        <v>50000</v>
      </c>
      <c r="D42" s="25">
        <v>50000</v>
      </c>
      <c r="E42" s="38">
        <v>50000</v>
      </c>
    </row>
    <row r="43" spans="1:5" s="2" customFormat="1" ht="15.75" customHeight="1">
      <c r="A43" s="10" t="s">
        <v>118</v>
      </c>
      <c r="B43" s="53" t="s">
        <v>119</v>
      </c>
      <c r="C43" s="23">
        <v>6500</v>
      </c>
      <c r="D43" s="25">
        <v>6700</v>
      </c>
      <c r="E43" s="38">
        <v>6700</v>
      </c>
    </row>
    <row r="44" spans="1:5" s="7" customFormat="1" ht="15" customHeight="1">
      <c r="A44" s="10" t="s">
        <v>7</v>
      </c>
      <c r="B44" s="46" t="s">
        <v>61</v>
      </c>
      <c r="C44" s="22">
        <f>C52+C53+C54+C57</f>
        <v>104800</v>
      </c>
      <c r="D44" s="26">
        <f>D52+D53+D54+D57</f>
        <v>106800</v>
      </c>
      <c r="E44" s="39">
        <f>E52+E53+E54+E57</f>
        <v>107100</v>
      </c>
    </row>
    <row r="45" spans="1:5" s="1" customFormat="1" ht="39" customHeight="1" hidden="1">
      <c r="A45" s="10" t="s">
        <v>11</v>
      </c>
      <c r="B45" s="53" t="s">
        <v>37</v>
      </c>
      <c r="C45" s="24"/>
      <c r="D45" s="24"/>
      <c r="E45" s="69"/>
    </row>
    <row r="46" spans="1:5" ht="15.75" hidden="1">
      <c r="A46" s="10" t="s">
        <v>9</v>
      </c>
      <c r="B46" s="46" t="s">
        <v>62</v>
      </c>
      <c r="C46" s="24"/>
      <c r="D46" s="24"/>
      <c r="E46" s="69"/>
    </row>
    <row r="47" spans="1:5" s="7" customFormat="1" ht="60" hidden="1">
      <c r="A47" s="10" t="s">
        <v>10</v>
      </c>
      <c r="B47" s="54" t="s">
        <v>38</v>
      </c>
      <c r="C47" s="24"/>
      <c r="D47" s="24"/>
      <c r="E47" s="69"/>
    </row>
    <row r="48" spans="1:5" s="1" customFormat="1" ht="90" hidden="1">
      <c r="A48" s="10" t="s">
        <v>12</v>
      </c>
      <c r="B48" s="53" t="s">
        <v>34</v>
      </c>
      <c r="C48" s="24"/>
      <c r="D48" s="24"/>
      <c r="E48" s="69"/>
    </row>
    <row r="49" spans="1:5" s="7" customFormat="1" ht="60" hidden="1">
      <c r="A49" s="10" t="s">
        <v>13</v>
      </c>
      <c r="B49" s="54" t="s">
        <v>39</v>
      </c>
      <c r="C49" s="24"/>
      <c r="D49" s="24"/>
      <c r="E49" s="69"/>
    </row>
    <row r="50" spans="1:5" s="1" customFormat="1" ht="90" hidden="1">
      <c r="A50" s="10" t="s">
        <v>14</v>
      </c>
      <c r="B50" s="53" t="s">
        <v>40</v>
      </c>
      <c r="C50" s="24"/>
      <c r="D50" s="24"/>
      <c r="E50" s="69"/>
    </row>
    <row r="51" spans="1:5" s="1" customFormat="1" ht="13.5" customHeight="1">
      <c r="A51" s="10"/>
      <c r="B51" s="52" t="s">
        <v>111</v>
      </c>
      <c r="C51" s="24"/>
      <c r="D51" s="24"/>
      <c r="E51" s="69"/>
    </row>
    <row r="52" spans="1:5" s="1" customFormat="1" ht="17.25" customHeight="1">
      <c r="A52" s="10" t="s">
        <v>120</v>
      </c>
      <c r="B52" s="53" t="s">
        <v>121</v>
      </c>
      <c r="C52" s="25">
        <v>4000</v>
      </c>
      <c r="D52" s="25">
        <v>4200</v>
      </c>
      <c r="E52" s="38">
        <v>4400</v>
      </c>
    </row>
    <row r="53" spans="1:5" s="1" customFormat="1" ht="15.75" customHeight="1">
      <c r="A53" s="10" t="s">
        <v>127</v>
      </c>
      <c r="B53" s="53" t="s">
        <v>126</v>
      </c>
      <c r="C53" s="25">
        <v>65000</v>
      </c>
      <c r="D53" s="23">
        <v>65300</v>
      </c>
      <c r="E53" s="45">
        <v>65300</v>
      </c>
    </row>
    <row r="54" spans="1:5" s="1" customFormat="1" ht="15.75" customHeight="1">
      <c r="A54" s="10" t="s">
        <v>122</v>
      </c>
      <c r="B54" s="53" t="s">
        <v>123</v>
      </c>
      <c r="C54" s="22">
        <v>29000</v>
      </c>
      <c r="D54" s="22">
        <v>30000</v>
      </c>
      <c r="E54" s="31">
        <v>30000</v>
      </c>
    </row>
    <row r="55" spans="1:5" s="1" customFormat="1" ht="15.75" customHeight="1">
      <c r="A55" s="103" t="s">
        <v>220</v>
      </c>
      <c r="B55" s="104" t="s">
        <v>218</v>
      </c>
      <c r="C55" s="105">
        <v>13000</v>
      </c>
      <c r="D55" s="105">
        <v>13500</v>
      </c>
      <c r="E55" s="106">
        <v>13500</v>
      </c>
    </row>
    <row r="56" spans="1:5" s="1" customFormat="1" ht="15.75" customHeight="1">
      <c r="A56" s="103" t="s">
        <v>222</v>
      </c>
      <c r="B56" s="104" t="s">
        <v>219</v>
      </c>
      <c r="C56" s="105">
        <v>16000</v>
      </c>
      <c r="D56" s="105">
        <v>16500</v>
      </c>
      <c r="E56" s="106">
        <v>16500</v>
      </c>
    </row>
    <row r="57" spans="1:5" s="1" customFormat="1" ht="16.5" customHeight="1">
      <c r="A57" s="10" t="s">
        <v>9</v>
      </c>
      <c r="B57" s="53" t="s">
        <v>62</v>
      </c>
      <c r="C57" s="26">
        <v>6800</v>
      </c>
      <c r="D57" s="26">
        <v>7300</v>
      </c>
      <c r="E57" s="39">
        <v>7400</v>
      </c>
    </row>
    <row r="58" spans="1:5" s="1" customFormat="1" ht="16.5" customHeight="1">
      <c r="A58" s="103" t="s">
        <v>223</v>
      </c>
      <c r="B58" s="52" t="s">
        <v>218</v>
      </c>
      <c r="C58" s="107">
        <v>6000</v>
      </c>
      <c r="D58" s="107">
        <v>6500</v>
      </c>
      <c r="E58" s="108">
        <v>6500</v>
      </c>
    </row>
    <row r="59" spans="1:5" s="1" customFormat="1" ht="16.5" customHeight="1">
      <c r="A59" s="103" t="s">
        <v>221</v>
      </c>
      <c r="B59" s="52" t="s">
        <v>219</v>
      </c>
      <c r="C59" s="107">
        <v>800</v>
      </c>
      <c r="D59" s="107">
        <v>800</v>
      </c>
      <c r="E59" s="108">
        <v>900</v>
      </c>
    </row>
    <row r="60" spans="1:5" s="7" customFormat="1" ht="14.25" customHeight="1">
      <c r="A60" s="10" t="s">
        <v>15</v>
      </c>
      <c r="B60" s="46" t="s">
        <v>49</v>
      </c>
      <c r="C60" s="26">
        <v>3200</v>
      </c>
      <c r="D60" s="26">
        <v>3500</v>
      </c>
      <c r="E60" s="39">
        <v>3700</v>
      </c>
    </row>
    <row r="61" spans="1:5" s="7" customFormat="1" ht="75" hidden="1">
      <c r="A61" s="10" t="s">
        <v>16</v>
      </c>
      <c r="B61" s="53" t="s">
        <v>36</v>
      </c>
      <c r="C61" s="24"/>
      <c r="D61" s="24"/>
      <c r="E61" s="69"/>
    </row>
    <row r="62" spans="1:5" s="7" customFormat="1" ht="90" hidden="1">
      <c r="A62" s="10" t="s">
        <v>2</v>
      </c>
      <c r="B62" s="55" t="s">
        <v>1</v>
      </c>
      <c r="C62" s="24"/>
      <c r="D62" s="24"/>
      <c r="E62" s="69"/>
    </row>
    <row r="63" spans="1:5" s="7" customFormat="1" ht="90" hidden="1">
      <c r="A63" s="10" t="s">
        <v>3</v>
      </c>
      <c r="B63" s="55" t="s">
        <v>5</v>
      </c>
      <c r="C63" s="24"/>
      <c r="D63" s="24"/>
      <c r="E63" s="69"/>
    </row>
    <row r="64" spans="1:5" s="7" customFormat="1" ht="90" hidden="1">
      <c r="A64" s="10" t="s">
        <v>83</v>
      </c>
      <c r="B64" s="55" t="s">
        <v>68</v>
      </c>
      <c r="C64" s="24"/>
      <c r="D64" s="24"/>
      <c r="E64" s="69"/>
    </row>
    <row r="65" spans="1:5" s="7" customFormat="1" ht="30" hidden="1">
      <c r="A65" s="10" t="s">
        <v>17</v>
      </c>
      <c r="B65" s="53" t="s">
        <v>55</v>
      </c>
      <c r="C65" s="24"/>
      <c r="D65" s="24"/>
      <c r="E65" s="69"/>
    </row>
    <row r="66" spans="1:5" s="7" customFormat="1" ht="24" customHeight="1" hidden="1">
      <c r="A66" s="10" t="s">
        <v>65</v>
      </c>
      <c r="B66" s="56" t="s">
        <v>69</v>
      </c>
      <c r="C66" s="24"/>
      <c r="D66" s="24"/>
      <c r="E66" s="69"/>
    </row>
    <row r="67" spans="1:5" s="7" customFormat="1" ht="90" hidden="1">
      <c r="A67" s="10" t="s">
        <v>77</v>
      </c>
      <c r="B67" s="56" t="s">
        <v>70</v>
      </c>
      <c r="C67" s="24"/>
      <c r="D67" s="24"/>
      <c r="E67" s="69"/>
    </row>
    <row r="68" spans="1:5" s="7" customFormat="1" ht="90" hidden="1">
      <c r="A68" s="10" t="s">
        <v>78</v>
      </c>
      <c r="B68" s="56" t="s">
        <v>71</v>
      </c>
      <c r="C68" s="24"/>
      <c r="D68" s="24"/>
      <c r="E68" s="69"/>
    </row>
    <row r="69" spans="1:5" ht="30.75" customHeight="1">
      <c r="A69" s="10" t="s">
        <v>18</v>
      </c>
      <c r="B69" s="57" t="s">
        <v>54</v>
      </c>
      <c r="C69" s="26">
        <f>SUM(C70:C71)</f>
        <v>16700</v>
      </c>
      <c r="D69" s="22">
        <f>SUM(D70:D71)</f>
        <v>16700</v>
      </c>
      <c r="E69" s="31">
        <f>SUM(E70:E71)</f>
        <v>16700</v>
      </c>
    </row>
    <row r="70" spans="1:5" ht="91.5" customHeight="1">
      <c r="A70" s="10" t="s">
        <v>216</v>
      </c>
      <c r="B70" s="48" t="s">
        <v>215</v>
      </c>
      <c r="C70" s="109">
        <v>15000</v>
      </c>
      <c r="D70" s="109">
        <v>15000</v>
      </c>
      <c r="E70" s="109">
        <v>15000</v>
      </c>
    </row>
    <row r="71" spans="1:5" ht="90">
      <c r="A71" s="29" t="s">
        <v>85</v>
      </c>
      <c r="B71" s="58" t="s">
        <v>217</v>
      </c>
      <c r="C71" s="109">
        <v>1700</v>
      </c>
      <c r="D71" s="109">
        <v>1700</v>
      </c>
      <c r="E71" s="109">
        <v>1700</v>
      </c>
    </row>
    <row r="72" spans="1:5" s="1" customFormat="1" ht="18" customHeight="1">
      <c r="A72" s="10" t="s">
        <v>75</v>
      </c>
      <c r="B72" s="51" t="s">
        <v>76</v>
      </c>
      <c r="C72" s="22">
        <v>3200</v>
      </c>
      <c r="D72" s="22">
        <v>3200</v>
      </c>
      <c r="E72" s="31">
        <v>3200</v>
      </c>
    </row>
    <row r="73" spans="1:5" ht="28.5">
      <c r="A73" s="10" t="s">
        <v>19</v>
      </c>
      <c r="B73" s="46" t="s">
        <v>29</v>
      </c>
      <c r="C73" s="22">
        <v>2000</v>
      </c>
      <c r="D73" s="24"/>
      <c r="E73" s="69"/>
    </row>
    <row r="74" spans="1:5" ht="30" hidden="1">
      <c r="A74" s="10" t="s">
        <v>32</v>
      </c>
      <c r="B74" s="48" t="s">
        <v>33</v>
      </c>
      <c r="C74" s="23"/>
      <c r="D74" s="24"/>
      <c r="E74" s="69"/>
    </row>
    <row r="75" spans="1:5" ht="28.5" customHeight="1">
      <c r="A75" s="10" t="s">
        <v>20</v>
      </c>
      <c r="B75" s="46" t="s">
        <v>51</v>
      </c>
      <c r="C75" s="22">
        <f>850+500+1000</f>
        <v>2350</v>
      </c>
      <c r="D75" s="22">
        <v>1350</v>
      </c>
      <c r="E75" s="31">
        <v>1350</v>
      </c>
    </row>
    <row r="76" spans="1:5" ht="30" hidden="1">
      <c r="A76" s="10" t="s">
        <v>21</v>
      </c>
      <c r="B76" s="53" t="s">
        <v>52</v>
      </c>
      <c r="C76" s="27"/>
      <c r="D76" s="27"/>
      <c r="E76" s="70"/>
    </row>
    <row r="77" spans="1:5" ht="90" hidden="1">
      <c r="A77" s="10" t="s">
        <v>22</v>
      </c>
      <c r="B77" s="56" t="s">
        <v>72</v>
      </c>
      <c r="C77" s="27"/>
      <c r="D77" s="27"/>
      <c r="E77" s="70"/>
    </row>
    <row r="78" spans="1:5" ht="90" hidden="1">
      <c r="A78" s="10" t="s">
        <v>24</v>
      </c>
      <c r="B78" s="56" t="s">
        <v>64</v>
      </c>
      <c r="C78" s="27"/>
      <c r="D78" s="27"/>
      <c r="E78" s="70"/>
    </row>
    <row r="79" spans="1:5" ht="90" hidden="1">
      <c r="A79" s="10" t="s">
        <v>23</v>
      </c>
      <c r="B79" s="56" t="s">
        <v>73</v>
      </c>
      <c r="C79" s="27"/>
      <c r="D79" s="27"/>
      <c r="E79" s="70"/>
    </row>
    <row r="80" spans="1:5" ht="90" hidden="1">
      <c r="A80" s="10" t="s">
        <v>25</v>
      </c>
      <c r="B80" s="56" t="s">
        <v>74</v>
      </c>
      <c r="C80" s="27"/>
      <c r="D80" s="27"/>
      <c r="E80" s="70"/>
    </row>
    <row r="81" spans="1:5" ht="60" hidden="1">
      <c r="A81" s="10" t="s">
        <v>26</v>
      </c>
      <c r="B81" s="53" t="s">
        <v>103</v>
      </c>
      <c r="C81" s="27"/>
      <c r="D81" s="27"/>
      <c r="E81" s="70"/>
    </row>
    <row r="82" spans="1:5" ht="60" hidden="1">
      <c r="A82" s="10" t="s">
        <v>27</v>
      </c>
      <c r="B82" s="53" t="s">
        <v>104</v>
      </c>
      <c r="C82" s="27"/>
      <c r="D82" s="27"/>
      <c r="E82" s="70"/>
    </row>
    <row r="83" spans="1:5" ht="30" hidden="1">
      <c r="A83" s="10" t="s">
        <v>28</v>
      </c>
      <c r="B83" s="53" t="s">
        <v>105</v>
      </c>
      <c r="C83" s="27"/>
      <c r="D83" s="27"/>
      <c r="E83" s="70"/>
    </row>
    <row r="84" spans="1:5" ht="4.5" customHeight="1" hidden="1">
      <c r="A84" s="10" t="s">
        <v>107</v>
      </c>
      <c r="B84" s="53" t="s">
        <v>106</v>
      </c>
      <c r="C84" s="27"/>
      <c r="D84" s="27"/>
      <c r="E84" s="70"/>
    </row>
    <row r="85" spans="1:5" ht="15" customHeight="1">
      <c r="A85" s="10" t="s">
        <v>53</v>
      </c>
      <c r="B85" s="46" t="s">
        <v>30</v>
      </c>
      <c r="C85" s="22">
        <f>3000+37.5+37.7</f>
        <v>3075.2</v>
      </c>
      <c r="D85" s="22">
        <v>3500</v>
      </c>
      <c r="E85" s="31">
        <v>3500</v>
      </c>
    </row>
    <row r="86" spans="1:5" ht="15" customHeight="1">
      <c r="A86" s="10" t="s">
        <v>232</v>
      </c>
      <c r="B86" s="46" t="s">
        <v>233</v>
      </c>
      <c r="C86" s="111">
        <v>265.5</v>
      </c>
      <c r="D86" s="22"/>
      <c r="E86" s="31"/>
    </row>
    <row r="87" spans="1:5" ht="16.5" customHeight="1">
      <c r="A87" s="29" t="s">
        <v>0</v>
      </c>
      <c r="B87" s="59" t="s">
        <v>31</v>
      </c>
      <c r="C87" s="71">
        <f>C91+C119+C138+C88+C147+C89+C90</f>
        <v>1824297.4000000001</v>
      </c>
      <c r="D87" s="92">
        <f>D91+D119+D138+D88+D147+D89</f>
        <v>973083.4</v>
      </c>
      <c r="E87" s="92">
        <f>E91+E119+E138+E88+E147+E89</f>
        <v>609963.7999999999</v>
      </c>
    </row>
    <row r="88" spans="1:5" ht="45" customHeight="1">
      <c r="A88" s="10" t="s">
        <v>130</v>
      </c>
      <c r="B88" s="59" t="s">
        <v>158</v>
      </c>
      <c r="C88" s="72">
        <v>315740.1</v>
      </c>
      <c r="D88" s="28">
        <v>115584.9</v>
      </c>
      <c r="E88" s="28">
        <v>33812.4</v>
      </c>
    </row>
    <row r="89" spans="1:5" ht="59.25" customHeight="1">
      <c r="A89" s="12" t="s">
        <v>131</v>
      </c>
      <c r="B89" s="59" t="s">
        <v>159</v>
      </c>
      <c r="C89" s="73">
        <v>85003.7</v>
      </c>
      <c r="D89" s="91"/>
      <c r="E89" s="91"/>
    </row>
    <row r="90" spans="1:5" ht="42.75">
      <c r="A90" s="10" t="s">
        <v>190</v>
      </c>
      <c r="B90" s="59" t="s">
        <v>189</v>
      </c>
      <c r="C90" s="75">
        <v>500</v>
      </c>
      <c r="D90" s="91"/>
      <c r="E90" s="91"/>
    </row>
    <row r="91" spans="1:5" ht="15.75">
      <c r="A91" s="10" t="s">
        <v>132</v>
      </c>
      <c r="B91" s="59" t="s">
        <v>63</v>
      </c>
      <c r="C91" s="74">
        <f>SUM(C92:C118)</f>
        <v>769850.7000000001</v>
      </c>
      <c r="D91" s="93">
        <f>SUM(D92:D118)</f>
        <v>442097.89999999997</v>
      </c>
      <c r="E91" s="93">
        <f>SUM(E92:E118)</f>
        <v>170876.9</v>
      </c>
    </row>
    <row r="92" spans="1:5" ht="44.25" customHeight="1">
      <c r="A92" s="10" t="s">
        <v>133</v>
      </c>
      <c r="B92" s="60" t="s">
        <v>160</v>
      </c>
      <c r="C92" s="75">
        <f>519139.2-504589.2</f>
        <v>14550</v>
      </c>
      <c r="D92" s="94"/>
      <c r="E92" s="94"/>
    </row>
    <row r="93" spans="1:5" ht="30">
      <c r="A93" s="10" t="s">
        <v>136</v>
      </c>
      <c r="B93" s="61" t="s">
        <v>161</v>
      </c>
      <c r="C93" s="76">
        <v>3459.1</v>
      </c>
      <c r="D93" s="94">
        <v>3459.1</v>
      </c>
      <c r="E93" s="94">
        <v>3459.1</v>
      </c>
    </row>
    <row r="94" spans="1:5" ht="30">
      <c r="A94" s="10" t="s">
        <v>136</v>
      </c>
      <c r="B94" s="61" t="s">
        <v>231</v>
      </c>
      <c r="C94" s="77">
        <f>17084.4+14294.3</f>
        <v>31378.7</v>
      </c>
      <c r="D94" s="94"/>
      <c r="E94" s="94"/>
    </row>
    <row r="95" spans="1:5" ht="30">
      <c r="A95" s="10" t="s">
        <v>229</v>
      </c>
      <c r="B95" s="62" t="s">
        <v>162</v>
      </c>
      <c r="C95" s="78">
        <f>25887-25547.9</f>
        <v>339.09999999999854</v>
      </c>
      <c r="D95" s="94">
        <v>339.1</v>
      </c>
      <c r="E95" s="94"/>
    </row>
    <row r="96" spans="1:5" ht="45">
      <c r="A96" s="10" t="s">
        <v>136</v>
      </c>
      <c r="B96" s="62" t="s">
        <v>234</v>
      </c>
      <c r="C96" s="78">
        <v>4197.6</v>
      </c>
      <c r="D96" s="94"/>
      <c r="E96" s="94"/>
    </row>
    <row r="97" spans="1:5" ht="30">
      <c r="A97" s="10" t="s">
        <v>226</v>
      </c>
      <c r="B97" s="62" t="s">
        <v>225</v>
      </c>
      <c r="C97" s="38">
        <v>53589.6</v>
      </c>
      <c r="D97" s="94"/>
      <c r="E97" s="94"/>
    </row>
    <row r="98" spans="1:5" ht="33" customHeight="1">
      <c r="A98" s="10" t="s">
        <v>228</v>
      </c>
      <c r="B98" s="61" t="s">
        <v>227</v>
      </c>
      <c r="C98" s="110">
        <v>901</v>
      </c>
      <c r="D98" s="94"/>
      <c r="E98" s="94"/>
    </row>
    <row r="99" spans="1:5" ht="30">
      <c r="A99" s="10" t="s">
        <v>136</v>
      </c>
      <c r="B99" s="61" t="s">
        <v>163</v>
      </c>
      <c r="C99" s="79">
        <v>3007</v>
      </c>
      <c r="D99" s="94"/>
      <c r="E99" s="94"/>
    </row>
    <row r="100" spans="1:5" ht="46.5" customHeight="1">
      <c r="A100" s="10" t="s">
        <v>136</v>
      </c>
      <c r="B100" s="63" t="s">
        <v>164</v>
      </c>
      <c r="C100" s="79">
        <f>85268+19400+32356.3</f>
        <v>137024.3</v>
      </c>
      <c r="D100" s="94">
        <v>20576.4</v>
      </c>
      <c r="E100" s="94">
        <v>49486.5</v>
      </c>
    </row>
    <row r="101" spans="1:5" ht="45" customHeight="1">
      <c r="A101" s="10" t="s">
        <v>136</v>
      </c>
      <c r="B101" s="61" t="s">
        <v>165</v>
      </c>
      <c r="C101" s="80">
        <f>22891.9-1162.5-7969.2</f>
        <v>13760.2</v>
      </c>
      <c r="D101" s="94">
        <f>11514.2-1550</f>
        <v>9964.2</v>
      </c>
      <c r="E101" s="94">
        <v>7836.2</v>
      </c>
    </row>
    <row r="102" spans="1:5" ht="30">
      <c r="A102" s="10" t="s">
        <v>137</v>
      </c>
      <c r="B102" s="61" t="s">
        <v>138</v>
      </c>
      <c r="C102" s="76">
        <f>1162.5+0.1</f>
        <v>1162.6</v>
      </c>
      <c r="D102" s="94">
        <v>1550</v>
      </c>
      <c r="E102" s="94"/>
    </row>
    <row r="103" spans="1:5" ht="58.5" customHeight="1">
      <c r="A103" s="10" t="s">
        <v>136</v>
      </c>
      <c r="B103" s="61" t="s">
        <v>166</v>
      </c>
      <c r="C103" s="76">
        <f>18565+2569.9-2000</f>
        <v>19134.9</v>
      </c>
      <c r="D103" s="94">
        <f>33470.4-10215.1+11257.3+2772</f>
        <v>37284.600000000006</v>
      </c>
      <c r="E103" s="94">
        <v>33470.4</v>
      </c>
    </row>
    <row r="104" spans="1:5" ht="77.25" customHeight="1">
      <c r="A104" s="10" t="s">
        <v>136</v>
      </c>
      <c r="B104" s="61" t="s">
        <v>167</v>
      </c>
      <c r="C104" s="76">
        <f>5556.9+5648</f>
        <v>11204.9</v>
      </c>
      <c r="D104" s="94">
        <f>40000-18000</f>
        <v>22000</v>
      </c>
      <c r="E104" s="94">
        <v>29830.5</v>
      </c>
    </row>
    <row r="105" spans="1:5" ht="30.75" customHeight="1">
      <c r="A105" s="10" t="s">
        <v>153</v>
      </c>
      <c r="B105" s="61" t="s">
        <v>154</v>
      </c>
      <c r="C105" s="76">
        <v>17665</v>
      </c>
      <c r="D105" s="94">
        <v>18000</v>
      </c>
      <c r="E105" s="94"/>
    </row>
    <row r="106" spans="1:5" ht="75" customHeight="1">
      <c r="A106" s="41" t="s">
        <v>230</v>
      </c>
      <c r="B106" s="61" t="s">
        <v>168</v>
      </c>
      <c r="C106" s="78">
        <v>999.9</v>
      </c>
      <c r="D106" s="94">
        <v>991.9</v>
      </c>
      <c r="E106" s="94">
        <v>595.1</v>
      </c>
    </row>
    <row r="107" spans="1:5" ht="30" customHeight="1">
      <c r="A107" s="41" t="s">
        <v>203</v>
      </c>
      <c r="B107" s="61" t="s">
        <v>202</v>
      </c>
      <c r="C107" s="78"/>
      <c r="D107" s="94">
        <v>8625.5</v>
      </c>
      <c r="E107" s="94"/>
    </row>
    <row r="108" spans="1:5" ht="29.25" customHeight="1">
      <c r="A108" s="41" t="s">
        <v>203</v>
      </c>
      <c r="B108" s="61" t="s">
        <v>206</v>
      </c>
      <c r="C108" s="78">
        <v>2000</v>
      </c>
      <c r="D108" s="94"/>
      <c r="E108" s="94"/>
    </row>
    <row r="109" spans="1:5" ht="75">
      <c r="A109" s="10" t="s">
        <v>136</v>
      </c>
      <c r="B109" s="62" t="s">
        <v>175</v>
      </c>
      <c r="C109" s="81">
        <v>10000</v>
      </c>
      <c r="D109" s="94">
        <v>10000</v>
      </c>
      <c r="E109" s="94">
        <v>10000</v>
      </c>
    </row>
    <row r="110" spans="1:5" ht="136.5" customHeight="1">
      <c r="A110" s="18" t="s">
        <v>139</v>
      </c>
      <c r="B110" s="98" t="s">
        <v>200</v>
      </c>
      <c r="C110" s="82">
        <v>16086</v>
      </c>
      <c r="D110" s="94">
        <v>16086</v>
      </c>
      <c r="E110" s="94">
        <v>16086</v>
      </c>
    </row>
    <row r="111" spans="1:5" ht="60">
      <c r="A111" s="10" t="s">
        <v>136</v>
      </c>
      <c r="B111" s="62" t="s">
        <v>176</v>
      </c>
      <c r="C111" s="83">
        <f>2740.5+2740.5</f>
        <v>5481</v>
      </c>
      <c r="D111" s="94"/>
      <c r="E111" s="94"/>
    </row>
    <row r="112" spans="1:5" ht="45" customHeight="1">
      <c r="A112" s="10" t="s">
        <v>136</v>
      </c>
      <c r="B112" s="62" t="s">
        <v>157</v>
      </c>
      <c r="C112" s="78">
        <v>14474.1</v>
      </c>
      <c r="D112" s="94"/>
      <c r="E112" s="94"/>
    </row>
    <row r="113" spans="1:5" ht="30">
      <c r="A113" s="10" t="s">
        <v>136</v>
      </c>
      <c r="B113" s="62" t="s">
        <v>140</v>
      </c>
      <c r="C113" s="82">
        <v>1455</v>
      </c>
      <c r="D113" s="94">
        <v>8727.5</v>
      </c>
      <c r="E113" s="94">
        <v>1455</v>
      </c>
    </row>
    <row r="114" spans="1:5" ht="30">
      <c r="A114" s="10" t="s">
        <v>136</v>
      </c>
      <c r="B114" s="62" t="s">
        <v>141</v>
      </c>
      <c r="C114" s="82">
        <f>8704+4048.3</f>
        <v>12752.3</v>
      </c>
      <c r="D114" s="94">
        <v>110.9</v>
      </c>
      <c r="E114" s="94">
        <v>18658.1</v>
      </c>
    </row>
    <row r="115" spans="1:5" ht="120" customHeight="1">
      <c r="A115" s="112" t="s">
        <v>235</v>
      </c>
      <c r="B115" s="61" t="s">
        <v>236</v>
      </c>
      <c r="C115" s="82">
        <f>103164.4+6299.5+123321.6</f>
        <v>232785.5</v>
      </c>
      <c r="D115" s="94">
        <v>41107.2</v>
      </c>
      <c r="E115" s="94"/>
    </row>
    <row r="116" spans="1:5" ht="90">
      <c r="A116" s="112" t="s">
        <v>237</v>
      </c>
      <c r="B116" s="61" t="s">
        <v>238</v>
      </c>
      <c r="C116" s="97">
        <f>152167.5+9291.8</f>
        <v>161459.3</v>
      </c>
      <c r="D116" s="94">
        <v>242532.5</v>
      </c>
      <c r="E116" s="94"/>
    </row>
    <row r="117" spans="1:5" ht="38.25">
      <c r="A117" s="10" t="s">
        <v>136</v>
      </c>
      <c r="B117" s="15" t="s">
        <v>184</v>
      </c>
      <c r="C117" s="44">
        <v>983.6</v>
      </c>
      <c r="D117" s="44">
        <v>743</v>
      </c>
      <c r="E117" s="94"/>
    </row>
    <row r="118" spans="1:5" ht="38.25" hidden="1">
      <c r="A118" s="10" t="s">
        <v>136</v>
      </c>
      <c r="B118" s="15" t="s">
        <v>201</v>
      </c>
      <c r="C118" s="99"/>
      <c r="D118" s="44"/>
      <c r="E118" s="94"/>
    </row>
    <row r="119" spans="1:5" ht="15.75">
      <c r="A119" s="40" t="s">
        <v>142</v>
      </c>
      <c r="B119" s="64" t="s">
        <v>35</v>
      </c>
      <c r="C119" s="84">
        <f>SUM(C120:C137)</f>
        <v>91316.40000000002</v>
      </c>
      <c r="D119" s="93">
        <f>SUM(D120:D137)</f>
        <v>98542.3</v>
      </c>
      <c r="E119" s="93">
        <f>SUM(E120:E137)</f>
        <v>88416.2</v>
      </c>
    </row>
    <row r="120" spans="1:5" ht="75">
      <c r="A120" s="10" t="s">
        <v>143</v>
      </c>
      <c r="B120" s="62" t="s">
        <v>169</v>
      </c>
      <c r="C120" s="85">
        <f>8131.4-6603</f>
        <v>1528.3999999999996</v>
      </c>
      <c r="D120" s="94">
        <f>8131.4-6704.3</f>
        <v>1427.0999999999995</v>
      </c>
      <c r="E120" s="94">
        <v>8131.4</v>
      </c>
    </row>
    <row r="121" spans="1:5" ht="75">
      <c r="A121" s="10" t="s">
        <v>144</v>
      </c>
      <c r="B121" s="62" t="s">
        <v>170</v>
      </c>
      <c r="C121" s="75">
        <f>6603+2441.4+1580</f>
        <v>10624.4</v>
      </c>
      <c r="D121" s="94">
        <v>6704.3</v>
      </c>
      <c r="E121" s="94"/>
    </row>
    <row r="122" spans="1:5" ht="135">
      <c r="A122" s="10" t="s">
        <v>143</v>
      </c>
      <c r="B122" s="62" t="s">
        <v>178</v>
      </c>
      <c r="C122" s="78">
        <f>2556.5+1826</f>
        <v>4382.5</v>
      </c>
      <c r="D122" s="94">
        <v>2556.5</v>
      </c>
      <c r="E122" s="94">
        <v>3993</v>
      </c>
    </row>
    <row r="123" spans="1:5" ht="44.25" customHeight="1">
      <c r="A123" s="10" t="s">
        <v>143</v>
      </c>
      <c r="B123" s="62" t="s">
        <v>179</v>
      </c>
      <c r="C123" s="85">
        <v>1168.5</v>
      </c>
      <c r="D123" s="94">
        <v>1168.5</v>
      </c>
      <c r="E123" s="94">
        <v>1168.5</v>
      </c>
    </row>
    <row r="124" spans="1:5" ht="120">
      <c r="A124" s="10" t="s">
        <v>143</v>
      </c>
      <c r="B124" s="62" t="s">
        <v>180</v>
      </c>
      <c r="C124" s="85">
        <v>1165.2</v>
      </c>
      <c r="D124" s="94">
        <v>1165.2</v>
      </c>
      <c r="E124" s="94">
        <v>1165.2</v>
      </c>
    </row>
    <row r="125" spans="1:5" ht="105">
      <c r="A125" s="10" t="s">
        <v>143</v>
      </c>
      <c r="B125" s="62" t="s">
        <v>173</v>
      </c>
      <c r="C125" s="85">
        <v>1988.8</v>
      </c>
      <c r="D125" s="94">
        <v>1988.8</v>
      </c>
      <c r="E125" s="94">
        <v>1988.8</v>
      </c>
    </row>
    <row r="126" spans="1:5" ht="60">
      <c r="A126" s="10" t="s">
        <v>143</v>
      </c>
      <c r="B126" s="62" t="s">
        <v>174</v>
      </c>
      <c r="C126" s="82">
        <v>638.4</v>
      </c>
      <c r="D126" s="94">
        <v>638.4</v>
      </c>
      <c r="E126" s="94">
        <v>638.4</v>
      </c>
    </row>
    <row r="127" spans="1:5" ht="124.5" customHeight="1">
      <c r="A127" s="10" t="s">
        <v>143</v>
      </c>
      <c r="B127" s="62" t="s">
        <v>196</v>
      </c>
      <c r="C127" s="82">
        <v>423</v>
      </c>
      <c r="D127" s="94">
        <v>429.6</v>
      </c>
      <c r="E127" s="94">
        <v>436.6</v>
      </c>
    </row>
    <row r="128" spans="1:5" ht="75">
      <c r="A128" s="10" t="s">
        <v>145</v>
      </c>
      <c r="B128" s="65" t="s">
        <v>171</v>
      </c>
      <c r="C128" s="85">
        <f>29703.3-16704+7577.1</f>
        <v>20576.4</v>
      </c>
      <c r="D128" s="94">
        <f>52465.3-31374</f>
        <v>21091.300000000003</v>
      </c>
      <c r="E128" s="94">
        <v>44269.9</v>
      </c>
    </row>
    <row r="129" spans="1:5" ht="75">
      <c r="A129" s="10" t="s">
        <v>143</v>
      </c>
      <c r="B129" s="61" t="s">
        <v>171</v>
      </c>
      <c r="C129" s="86">
        <v>8504</v>
      </c>
      <c r="D129" s="94">
        <v>8824</v>
      </c>
      <c r="E129" s="94"/>
    </row>
    <row r="130" spans="1:6" ht="75">
      <c r="A130" s="10" t="s">
        <v>152</v>
      </c>
      <c r="B130" s="61" t="s">
        <v>171</v>
      </c>
      <c r="C130" s="87">
        <f>8200+2050</f>
        <v>10250</v>
      </c>
      <c r="D130" s="94">
        <v>22550</v>
      </c>
      <c r="E130" s="94"/>
      <c r="F130" s="43"/>
    </row>
    <row r="131" spans="1:5" ht="152.25" customHeight="1">
      <c r="A131" s="10" t="s">
        <v>143</v>
      </c>
      <c r="B131" s="61" t="s">
        <v>172</v>
      </c>
      <c r="C131" s="86">
        <v>1245.8</v>
      </c>
      <c r="D131" s="94">
        <v>1295.5</v>
      </c>
      <c r="E131" s="94">
        <v>1333.5</v>
      </c>
    </row>
    <row r="132" spans="1:5" ht="90">
      <c r="A132" s="10" t="s">
        <v>143</v>
      </c>
      <c r="B132" s="61" t="s">
        <v>181</v>
      </c>
      <c r="C132" s="86">
        <f>26082.2-10242.8</f>
        <v>15839.400000000001</v>
      </c>
      <c r="D132" s="94">
        <f>26048.6-10209.2</f>
        <v>15839.399999999998</v>
      </c>
      <c r="E132" s="94">
        <v>22636.6</v>
      </c>
    </row>
    <row r="133" spans="1:5" ht="105">
      <c r="A133" s="41" t="s">
        <v>143</v>
      </c>
      <c r="B133" s="61" t="s">
        <v>197</v>
      </c>
      <c r="C133" s="75">
        <f>1078.7+162.2</f>
        <v>1240.9</v>
      </c>
      <c r="D133" s="94">
        <v>1156.5</v>
      </c>
      <c r="E133" s="94">
        <v>1156.5</v>
      </c>
    </row>
    <row r="134" spans="1:5" ht="90">
      <c r="A134" s="42" t="s">
        <v>143</v>
      </c>
      <c r="B134" s="66" t="s">
        <v>182</v>
      </c>
      <c r="C134" s="88">
        <v>1496.3</v>
      </c>
      <c r="D134" s="94">
        <v>1496.3</v>
      </c>
      <c r="E134" s="94">
        <v>1496.3</v>
      </c>
    </row>
    <row r="135" spans="1:5" ht="135" customHeight="1">
      <c r="A135" s="41" t="s">
        <v>146</v>
      </c>
      <c r="B135" s="61" t="s">
        <v>198</v>
      </c>
      <c r="C135" s="78">
        <v>1.6</v>
      </c>
      <c r="D135" s="94">
        <v>1.7</v>
      </c>
      <c r="E135" s="94">
        <v>1.5</v>
      </c>
    </row>
    <row r="136" spans="1:5" ht="120" hidden="1">
      <c r="A136" s="41" t="s">
        <v>143</v>
      </c>
      <c r="B136" s="61" t="s">
        <v>183</v>
      </c>
      <c r="C136" s="89"/>
      <c r="D136" s="94"/>
      <c r="E136" s="94"/>
    </row>
    <row r="137" spans="1:5" ht="77.25" customHeight="1">
      <c r="A137" s="41" t="s">
        <v>191</v>
      </c>
      <c r="B137" s="61" t="s">
        <v>192</v>
      </c>
      <c r="C137" s="89">
        <v>10242.8</v>
      </c>
      <c r="D137" s="94">
        <v>10209.2</v>
      </c>
      <c r="E137" s="94"/>
    </row>
    <row r="138" spans="1:5" ht="15.75">
      <c r="A138" s="12" t="s">
        <v>147</v>
      </c>
      <c r="B138" s="59" t="s">
        <v>89</v>
      </c>
      <c r="C138" s="90">
        <f>SUM(C139:C149)</f>
        <v>561886.4999999999</v>
      </c>
      <c r="D138" s="93">
        <f>SUM(D139:D149)</f>
        <v>316858.3</v>
      </c>
      <c r="E138" s="93">
        <f>SUM(E139:E149)</f>
        <v>316858.3</v>
      </c>
    </row>
    <row r="139" spans="1:5" ht="119.25" customHeight="1">
      <c r="A139" s="41" t="s">
        <v>148</v>
      </c>
      <c r="B139" s="61" t="s">
        <v>199</v>
      </c>
      <c r="C139" s="78">
        <f>216116.1+83312.4</f>
        <v>299428.5</v>
      </c>
      <c r="D139" s="94">
        <v>174511.8</v>
      </c>
      <c r="E139" s="94">
        <v>174511.8</v>
      </c>
    </row>
    <row r="140" spans="1:5" ht="75">
      <c r="A140" s="41" t="s">
        <v>148</v>
      </c>
      <c r="B140" s="61" t="s">
        <v>177</v>
      </c>
      <c r="C140" s="78">
        <f>158389.1+70033.5</f>
        <v>228422.6</v>
      </c>
      <c r="D140" s="94">
        <v>127742</v>
      </c>
      <c r="E140" s="94">
        <v>127742</v>
      </c>
    </row>
    <row r="141" spans="1:5" ht="120.75" customHeight="1">
      <c r="A141" s="41" t="s">
        <v>193</v>
      </c>
      <c r="B141" s="95" t="s">
        <v>194</v>
      </c>
      <c r="C141" s="78">
        <v>12171.1</v>
      </c>
      <c r="D141" s="94">
        <v>12616.4</v>
      </c>
      <c r="E141" s="94">
        <v>12616.4</v>
      </c>
    </row>
    <row r="142" spans="1:5" ht="90">
      <c r="A142" s="41" t="s">
        <v>205</v>
      </c>
      <c r="B142" s="95" t="s">
        <v>204</v>
      </c>
      <c r="C142" s="78">
        <v>1903.6</v>
      </c>
      <c r="D142" s="94">
        <v>1988.1</v>
      </c>
      <c r="E142" s="94">
        <v>1988.1</v>
      </c>
    </row>
    <row r="143" spans="1:5" ht="76.5" customHeight="1">
      <c r="A143" s="41" t="s">
        <v>134</v>
      </c>
      <c r="B143" s="61" t="s">
        <v>135</v>
      </c>
      <c r="C143" s="78">
        <f>21000-3078.4</f>
        <v>17921.6</v>
      </c>
      <c r="D143" s="94"/>
      <c r="E143" s="94"/>
    </row>
    <row r="144" spans="1:5" ht="30">
      <c r="A144" s="41" t="s">
        <v>148</v>
      </c>
      <c r="B144" s="61" t="s">
        <v>156</v>
      </c>
      <c r="C144" s="78">
        <v>1739.1</v>
      </c>
      <c r="D144" s="94"/>
      <c r="E144" s="94"/>
    </row>
    <row r="145" spans="1:5" ht="60">
      <c r="A145" s="41" t="s">
        <v>148</v>
      </c>
      <c r="B145" s="61" t="s">
        <v>151</v>
      </c>
      <c r="C145" s="78"/>
      <c r="D145" s="94"/>
      <c r="E145" s="94"/>
    </row>
    <row r="146" spans="1:5" ht="45">
      <c r="A146" s="41" t="s">
        <v>148</v>
      </c>
      <c r="B146" s="61" t="s">
        <v>155</v>
      </c>
      <c r="C146" s="78">
        <v>300</v>
      </c>
      <c r="D146" s="94"/>
      <c r="E146" s="94"/>
    </row>
    <row r="147" spans="1:5" ht="0" customHeight="1" hidden="1">
      <c r="A147" s="41" t="s">
        <v>149</v>
      </c>
      <c r="B147" s="59" t="s">
        <v>150</v>
      </c>
      <c r="C147" s="90"/>
      <c r="D147" s="93"/>
      <c r="E147" s="93"/>
    </row>
    <row r="148" spans="1:5" ht="45" hidden="1">
      <c r="A148" s="41" t="s">
        <v>186</v>
      </c>
      <c r="B148" s="95" t="s">
        <v>187</v>
      </c>
      <c r="C148" s="78"/>
      <c r="D148" s="94"/>
      <c r="E148" s="94"/>
    </row>
    <row r="149" spans="1:5" ht="30" hidden="1">
      <c r="A149" s="41" t="s">
        <v>185</v>
      </c>
      <c r="B149" s="95" t="s">
        <v>188</v>
      </c>
      <c r="C149" s="78"/>
      <c r="D149" s="94"/>
      <c r="E149" s="94"/>
    </row>
    <row r="150" spans="1:5" ht="28.5">
      <c r="A150" s="12"/>
      <c r="B150" s="59" t="s">
        <v>6</v>
      </c>
      <c r="C150" s="90">
        <f>C10+C87</f>
        <v>2344958.1</v>
      </c>
      <c r="D150" s="93">
        <f>D10+D87</f>
        <v>1510833.4</v>
      </c>
      <c r="E150" s="93">
        <f>E10+E87</f>
        <v>1166713.7999999998</v>
      </c>
    </row>
    <row r="151" spans="1:5" ht="15.75">
      <c r="A151" s="32"/>
      <c r="B151" s="33"/>
      <c r="C151" s="34"/>
      <c r="D151" s="37"/>
      <c r="E151" s="37"/>
    </row>
    <row r="152" spans="1:5" ht="15.75">
      <c r="A152" s="35"/>
      <c r="B152" s="36"/>
      <c r="D152" s="37"/>
      <c r="E152" s="37"/>
    </row>
    <row r="153" spans="1:5" ht="15.75">
      <c r="A153" s="35"/>
      <c r="B153" s="36"/>
      <c r="D153" s="37"/>
      <c r="E153" s="37"/>
    </row>
    <row r="154" spans="1:5" ht="15.75">
      <c r="A154" s="35"/>
      <c r="B154" s="36"/>
      <c r="D154" s="37"/>
      <c r="E154" s="37"/>
    </row>
    <row r="155" spans="1:5" ht="15.75">
      <c r="A155" s="35"/>
      <c r="B155" s="36"/>
      <c r="D155" s="37"/>
      <c r="E155" s="37"/>
    </row>
    <row r="156" spans="1:5" ht="15.75">
      <c r="A156" s="35"/>
      <c r="B156" s="36"/>
      <c r="D156" s="37"/>
      <c r="E156" s="37"/>
    </row>
    <row r="157" spans="1:5" ht="15.75">
      <c r="A157" s="35"/>
      <c r="B157" s="36"/>
      <c r="D157" s="37"/>
      <c r="E157" s="37"/>
    </row>
    <row r="158" spans="1:5" ht="15.75">
      <c r="A158" s="35"/>
      <c r="B158" s="36"/>
      <c r="D158" s="37"/>
      <c r="E158" s="37"/>
    </row>
    <row r="159" spans="1:5" ht="15.75">
      <c r="A159" s="35"/>
      <c r="B159" s="36"/>
      <c r="D159" s="37"/>
      <c r="E159" s="37"/>
    </row>
    <row r="160" spans="1:5" ht="15.75">
      <c r="A160" s="35"/>
      <c r="B160" s="36"/>
      <c r="D160" s="37"/>
      <c r="E160" s="37"/>
    </row>
    <row r="161" spans="1:5" ht="15.75">
      <c r="A161" s="35"/>
      <c r="B161" s="36"/>
      <c r="D161" s="37"/>
      <c r="E161" s="37"/>
    </row>
    <row r="162" spans="1:5" ht="15.75">
      <c r="A162" s="35"/>
      <c r="B162" s="36"/>
      <c r="D162" s="37"/>
      <c r="E162" s="37"/>
    </row>
    <row r="163" spans="1:5" ht="15.75">
      <c r="A163" s="35"/>
      <c r="B163" s="36"/>
      <c r="D163" s="37"/>
      <c r="E163" s="37"/>
    </row>
    <row r="164" spans="1:5" ht="15.75">
      <c r="A164" s="35"/>
      <c r="B164" s="36"/>
      <c r="D164" s="37"/>
      <c r="E164" s="37"/>
    </row>
    <row r="165" spans="1:5" ht="15.75">
      <c r="A165" s="35"/>
      <c r="B165" s="36"/>
      <c r="D165" s="37"/>
      <c r="E165" s="37"/>
    </row>
    <row r="166" spans="1:5" ht="15.75">
      <c r="A166" s="35"/>
      <c r="B166" s="36"/>
      <c r="D166" s="37"/>
      <c r="E166" s="37"/>
    </row>
    <row r="167" spans="1:5" ht="15.75">
      <c r="A167" s="35"/>
      <c r="B167" s="36"/>
      <c r="D167" s="37"/>
      <c r="E167" s="37"/>
    </row>
    <row r="168" spans="1:5" ht="15.75">
      <c r="A168" s="35"/>
      <c r="B168" s="36"/>
      <c r="D168" s="37"/>
      <c r="E168" s="37"/>
    </row>
    <row r="169" spans="1:5" ht="15.75">
      <c r="A169" s="35"/>
      <c r="B169" s="36"/>
      <c r="D169" s="37"/>
      <c r="E169" s="37"/>
    </row>
    <row r="170" spans="1:5" ht="15.75">
      <c r="A170" s="35"/>
      <c r="B170" s="36"/>
      <c r="D170" s="37"/>
      <c r="E170" s="37"/>
    </row>
    <row r="171" spans="1:5" ht="15.75">
      <c r="A171" s="35"/>
      <c r="B171" s="36"/>
      <c r="D171" s="37"/>
      <c r="E171" s="37"/>
    </row>
    <row r="172" spans="1:5" ht="15.75">
      <c r="A172" s="35"/>
      <c r="B172" s="36"/>
      <c r="D172" s="37"/>
      <c r="E172" s="37"/>
    </row>
    <row r="173" spans="1:5" ht="15.75">
      <c r="A173" s="35"/>
      <c r="B173" s="36"/>
      <c r="D173" s="37"/>
      <c r="E173" s="37"/>
    </row>
    <row r="174" spans="1:5" ht="15.75">
      <c r="A174" s="35"/>
      <c r="B174" s="36"/>
      <c r="D174" s="37"/>
      <c r="E174" s="37"/>
    </row>
    <row r="175" spans="1:5" ht="15.75">
      <c r="A175" s="35"/>
      <c r="B175" s="36"/>
      <c r="D175" s="37"/>
      <c r="E175" s="37"/>
    </row>
    <row r="176" spans="1:5" ht="15.75">
      <c r="A176" s="35"/>
      <c r="B176" s="36"/>
      <c r="D176" s="37"/>
      <c r="E176" s="37"/>
    </row>
    <row r="177" spans="1:5" ht="15.75">
      <c r="A177" s="35"/>
      <c r="B177" s="36"/>
      <c r="D177" s="37"/>
      <c r="E177" s="37"/>
    </row>
    <row r="178" spans="1:5" ht="15.75">
      <c r="A178" s="35"/>
      <c r="B178" s="36"/>
      <c r="D178" s="37"/>
      <c r="E178" s="37"/>
    </row>
    <row r="179" spans="1:5" ht="15.75">
      <c r="A179" s="35"/>
      <c r="B179" s="36"/>
      <c r="D179" s="37"/>
      <c r="E179" s="37"/>
    </row>
    <row r="180" spans="1:5" ht="15.75">
      <c r="A180" s="35"/>
      <c r="B180" s="36"/>
      <c r="D180" s="37"/>
      <c r="E180" s="37"/>
    </row>
    <row r="181" spans="1:5" ht="15.75">
      <c r="A181" s="35"/>
      <c r="B181" s="36"/>
      <c r="D181" s="37"/>
      <c r="E181" s="37"/>
    </row>
    <row r="182" spans="1:5" ht="15.75">
      <c r="A182" s="35"/>
      <c r="B182" s="36"/>
      <c r="D182" s="37"/>
      <c r="E182" s="37"/>
    </row>
    <row r="183" spans="1:5" ht="15.75">
      <c r="A183" s="35"/>
      <c r="B183" s="36"/>
      <c r="D183" s="37"/>
      <c r="E183" s="37"/>
    </row>
    <row r="184" spans="1:5" ht="15.75">
      <c r="A184" s="35"/>
      <c r="B184" s="36"/>
      <c r="D184" s="37"/>
      <c r="E184" s="37"/>
    </row>
    <row r="185" spans="1:5" ht="15.75">
      <c r="A185" s="35"/>
      <c r="B185" s="36"/>
      <c r="D185" s="37"/>
      <c r="E185" s="37"/>
    </row>
    <row r="186" spans="1:5" ht="15.75">
      <c r="A186" s="35"/>
      <c r="B186" s="36"/>
      <c r="D186" s="37"/>
      <c r="E186" s="37"/>
    </row>
    <row r="187" spans="1:5" ht="15.75">
      <c r="A187" s="35"/>
      <c r="B187" s="36"/>
      <c r="D187" s="37"/>
      <c r="E187" s="37"/>
    </row>
    <row r="188" spans="1:5" ht="15.75">
      <c r="A188" s="35"/>
      <c r="B188" s="36"/>
      <c r="D188" s="37"/>
      <c r="E188" s="37"/>
    </row>
    <row r="189" spans="1:5" ht="15.75">
      <c r="A189" s="35"/>
      <c r="B189" s="36"/>
      <c r="D189" s="37"/>
      <c r="E189" s="37"/>
    </row>
    <row r="190" spans="1:5" ht="15.75">
      <c r="A190" s="35"/>
      <c r="B190" s="36"/>
      <c r="D190" s="37"/>
      <c r="E190" s="37"/>
    </row>
    <row r="191" spans="1:5" ht="15.75">
      <c r="A191" s="35"/>
      <c r="B191" s="36"/>
      <c r="D191" s="37"/>
      <c r="E191" s="37"/>
    </row>
    <row r="192" spans="1:5" ht="15.75">
      <c r="A192" s="35"/>
      <c r="B192" s="36"/>
      <c r="D192" s="37"/>
      <c r="E192" s="37"/>
    </row>
    <row r="193" spans="1:5" ht="15.75">
      <c r="A193" s="35"/>
      <c r="B193" s="36"/>
      <c r="D193" s="37"/>
      <c r="E193" s="37"/>
    </row>
    <row r="194" spans="1:5" ht="15.75">
      <c r="A194" s="35"/>
      <c r="B194" s="36"/>
      <c r="D194" s="37"/>
      <c r="E194" s="37"/>
    </row>
    <row r="195" spans="1:5" ht="15.75">
      <c r="A195" s="35"/>
      <c r="B195" s="36"/>
      <c r="D195" s="37"/>
      <c r="E195" s="37"/>
    </row>
    <row r="196" spans="1:5" ht="15.75">
      <c r="A196" s="35"/>
      <c r="B196" s="36"/>
      <c r="D196" s="37"/>
      <c r="E196" s="37"/>
    </row>
    <row r="197" spans="1:5" ht="15.75">
      <c r="A197" s="35"/>
      <c r="B197" s="36"/>
      <c r="D197" s="37"/>
      <c r="E197" s="37"/>
    </row>
    <row r="198" spans="1:5" ht="15.75">
      <c r="A198" s="35"/>
      <c r="B198" s="36"/>
      <c r="D198" s="37"/>
      <c r="E198" s="37"/>
    </row>
    <row r="199" spans="1:5" ht="15.75">
      <c r="A199" s="35"/>
      <c r="B199" s="36"/>
      <c r="D199" s="37"/>
      <c r="E199" s="37"/>
    </row>
    <row r="200" spans="1:5" ht="15.75">
      <c r="A200" s="35"/>
      <c r="B200" s="36"/>
      <c r="D200" s="37"/>
      <c r="E200" s="37"/>
    </row>
    <row r="201" spans="1:5" ht="15.75">
      <c r="A201" s="35"/>
      <c r="B201" s="36"/>
      <c r="D201" s="37"/>
      <c r="E201" s="37"/>
    </row>
    <row r="202" spans="1:5" ht="15.75">
      <c r="A202" s="35"/>
      <c r="B202" s="36"/>
      <c r="D202" s="37"/>
      <c r="E202" s="37"/>
    </row>
    <row r="203" spans="1:5" ht="15.75">
      <c r="A203" s="35"/>
      <c r="B203" s="36"/>
      <c r="D203" s="37"/>
      <c r="E203" s="37"/>
    </row>
    <row r="204" spans="1:5" ht="15.75">
      <c r="A204" s="35"/>
      <c r="B204" s="36"/>
      <c r="D204" s="37"/>
      <c r="E204" s="37"/>
    </row>
    <row r="205" spans="1:5" ht="15.75">
      <c r="A205" s="35"/>
      <c r="B205" s="36"/>
      <c r="D205" s="37"/>
      <c r="E205" s="37"/>
    </row>
    <row r="206" spans="1:5" ht="15.75">
      <c r="A206" s="35"/>
      <c r="B206" s="36"/>
      <c r="D206" s="37"/>
      <c r="E206" s="37"/>
    </row>
    <row r="207" spans="1:5" ht="15.75">
      <c r="A207" s="35"/>
      <c r="B207" s="36"/>
      <c r="D207" s="37"/>
      <c r="E207" s="37"/>
    </row>
    <row r="208" spans="1:5" ht="15.75">
      <c r="A208" s="35"/>
      <c r="B208" s="36"/>
      <c r="D208" s="37"/>
      <c r="E208" s="37"/>
    </row>
    <row r="209" spans="1:5" ht="15.75">
      <c r="A209" s="35"/>
      <c r="B209" s="36"/>
      <c r="D209" s="37"/>
      <c r="E209" s="37"/>
    </row>
    <row r="210" spans="1:5" ht="15.75">
      <c r="A210" s="35"/>
      <c r="B210" s="36"/>
      <c r="D210" s="37"/>
      <c r="E210" s="37"/>
    </row>
    <row r="211" spans="1:5" ht="15.75">
      <c r="A211" s="35"/>
      <c r="B211" s="36"/>
      <c r="D211" s="37"/>
      <c r="E211" s="37"/>
    </row>
    <row r="212" spans="1:5" ht="15.75">
      <c r="A212" s="35"/>
      <c r="B212" s="36"/>
      <c r="D212" s="37"/>
      <c r="E212" s="37"/>
    </row>
    <row r="213" spans="1:5" ht="15.75">
      <c r="A213" s="35"/>
      <c r="B213" s="36"/>
      <c r="D213" s="37"/>
      <c r="E213" s="37"/>
    </row>
    <row r="214" spans="1:5" ht="15.75">
      <c r="A214" s="35"/>
      <c r="B214" s="36"/>
      <c r="D214" s="37"/>
      <c r="E214" s="37"/>
    </row>
    <row r="215" spans="1:5" ht="15.75">
      <c r="A215" s="35"/>
      <c r="B215" s="36"/>
      <c r="D215" s="37"/>
      <c r="E215" s="37"/>
    </row>
    <row r="216" spans="1:5" ht="15.75">
      <c r="A216" s="35"/>
      <c r="B216" s="36"/>
      <c r="D216" s="37"/>
      <c r="E216" s="37"/>
    </row>
    <row r="217" spans="1:5" ht="15.75">
      <c r="A217" s="35"/>
      <c r="B217" s="36"/>
      <c r="D217" s="37"/>
      <c r="E217" s="37"/>
    </row>
    <row r="218" spans="1:5" ht="15.75">
      <c r="A218" s="35"/>
      <c r="B218" s="36"/>
      <c r="D218" s="37"/>
      <c r="E218" s="37"/>
    </row>
    <row r="219" spans="1:5" ht="15.75">
      <c r="A219" s="35"/>
      <c r="B219" s="36"/>
      <c r="D219" s="37"/>
      <c r="E219" s="37"/>
    </row>
    <row r="220" spans="1:5" ht="15.75">
      <c r="A220" s="35"/>
      <c r="B220" s="36"/>
      <c r="D220" s="37"/>
      <c r="E220" s="37"/>
    </row>
    <row r="221" spans="1:5" ht="15.75">
      <c r="A221" s="35"/>
      <c r="B221" s="36"/>
      <c r="D221" s="37"/>
      <c r="E221" s="37"/>
    </row>
    <row r="222" spans="1:5" ht="15.75">
      <c r="A222" s="35"/>
      <c r="B222" s="36"/>
      <c r="D222" s="37"/>
      <c r="E222" s="37"/>
    </row>
    <row r="223" spans="1:5" ht="15.75">
      <c r="A223" s="35"/>
      <c r="B223" s="36"/>
      <c r="D223" s="37"/>
      <c r="E223" s="37"/>
    </row>
    <row r="224" spans="1:5" ht="15.75">
      <c r="A224" s="35"/>
      <c r="B224" s="36"/>
      <c r="D224" s="37"/>
      <c r="E224" s="37"/>
    </row>
    <row r="225" spans="1:5" ht="15.75">
      <c r="A225" s="35"/>
      <c r="B225" s="36"/>
      <c r="D225" s="37"/>
      <c r="E225" s="37"/>
    </row>
    <row r="226" spans="1:5" ht="15.75">
      <c r="A226" s="35"/>
      <c r="B226" s="36"/>
      <c r="D226" s="37"/>
      <c r="E226" s="37"/>
    </row>
    <row r="227" spans="1:5" ht="15.75">
      <c r="A227" s="35"/>
      <c r="B227" s="36"/>
      <c r="D227" s="37"/>
      <c r="E227" s="37"/>
    </row>
    <row r="228" spans="1:5" ht="15.75">
      <c r="A228" s="35"/>
      <c r="B228" s="36"/>
      <c r="D228" s="37"/>
      <c r="E228" s="37"/>
    </row>
    <row r="229" spans="1:5" ht="15.75">
      <c r="A229" s="35"/>
      <c r="B229" s="36"/>
      <c r="D229" s="37"/>
      <c r="E229" s="37"/>
    </row>
    <row r="230" spans="1:5" ht="15.75">
      <c r="A230" s="35"/>
      <c r="B230" s="36"/>
      <c r="D230" s="37"/>
      <c r="E230" s="37"/>
    </row>
    <row r="231" spans="1:5" ht="15.75">
      <c r="A231" s="35"/>
      <c r="B231" s="36"/>
      <c r="D231" s="37"/>
      <c r="E231" s="37"/>
    </row>
    <row r="232" spans="1:5" ht="15.75">
      <c r="A232" s="35"/>
      <c r="B232" s="36"/>
      <c r="D232" s="37"/>
      <c r="E232" s="37"/>
    </row>
    <row r="233" spans="1:5" ht="15.75">
      <c r="A233" s="35"/>
      <c r="B233" s="36"/>
      <c r="D233" s="37"/>
      <c r="E233" s="37"/>
    </row>
    <row r="234" spans="1:5" ht="15.75">
      <c r="A234" s="35"/>
      <c r="B234" s="36"/>
      <c r="D234" s="37"/>
      <c r="E234" s="37"/>
    </row>
    <row r="235" spans="1:5" ht="15.75">
      <c r="A235" s="35"/>
      <c r="B235" s="36"/>
      <c r="D235" s="37"/>
      <c r="E235" s="37"/>
    </row>
    <row r="236" spans="1:5" ht="15.75">
      <c r="A236" s="35"/>
      <c r="B236" s="36"/>
      <c r="D236" s="37"/>
      <c r="E236" s="37"/>
    </row>
    <row r="237" spans="1:5" ht="15.75">
      <c r="A237" s="35"/>
      <c r="B237" s="36"/>
      <c r="D237" s="37"/>
      <c r="E237" s="37"/>
    </row>
    <row r="238" spans="1:5" ht="15.75">
      <c r="A238" s="35"/>
      <c r="B238" s="36"/>
      <c r="D238" s="37"/>
      <c r="E238" s="37"/>
    </row>
    <row r="239" spans="1:5" ht="15.75">
      <c r="A239" s="35"/>
      <c r="B239" s="36"/>
      <c r="D239" s="37"/>
      <c r="E239" s="37"/>
    </row>
    <row r="240" spans="1:5" ht="15.75">
      <c r="A240" s="35"/>
      <c r="B240" s="36"/>
      <c r="D240" s="37"/>
      <c r="E240" s="37"/>
    </row>
    <row r="241" spans="1:5" ht="15.75">
      <c r="A241" s="35"/>
      <c r="B241" s="36"/>
      <c r="D241" s="37"/>
      <c r="E241" s="37"/>
    </row>
    <row r="242" spans="1:5" ht="15.75">
      <c r="A242" s="35"/>
      <c r="B242" s="36"/>
      <c r="D242" s="37"/>
      <c r="E242" s="37"/>
    </row>
    <row r="243" spans="1:5" ht="15.75">
      <c r="A243" s="35"/>
      <c r="B243" s="36"/>
      <c r="D243" s="37"/>
      <c r="E243" s="37"/>
    </row>
    <row r="244" spans="1:5" ht="15.75">
      <c r="A244" s="35"/>
      <c r="B244" s="36"/>
      <c r="D244" s="37"/>
      <c r="E244" s="37"/>
    </row>
    <row r="245" spans="1:5" ht="15.75">
      <c r="A245" s="35"/>
      <c r="B245" s="36"/>
      <c r="D245" s="37"/>
      <c r="E245" s="37"/>
    </row>
    <row r="246" spans="1:5" ht="15.75">
      <c r="A246" s="35"/>
      <c r="B246" s="36"/>
      <c r="D246" s="37"/>
      <c r="E246" s="37"/>
    </row>
    <row r="247" spans="1:5" ht="15.75">
      <c r="A247" s="35"/>
      <c r="B247" s="36"/>
      <c r="D247" s="37"/>
      <c r="E247" s="37"/>
    </row>
    <row r="248" spans="1:5" ht="15.75">
      <c r="A248" s="35"/>
      <c r="B248" s="36"/>
      <c r="D248" s="37"/>
      <c r="E248" s="37"/>
    </row>
    <row r="249" spans="1:5" ht="15.75">
      <c r="A249" s="35"/>
      <c r="B249" s="36"/>
      <c r="D249" s="37"/>
      <c r="E249" s="37"/>
    </row>
    <row r="250" spans="1:5" ht="15.75">
      <c r="A250" s="35"/>
      <c r="B250" s="36"/>
      <c r="D250" s="37"/>
      <c r="E250" s="37"/>
    </row>
    <row r="251" spans="1:5" ht="15.75">
      <c r="A251" s="35"/>
      <c r="B251" s="36"/>
      <c r="D251" s="37"/>
      <c r="E251" s="37"/>
    </row>
    <row r="252" spans="1:5" ht="15.75">
      <c r="A252" s="35"/>
      <c r="B252" s="36"/>
      <c r="D252" s="37"/>
      <c r="E252" s="37"/>
    </row>
    <row r="253" spans="1:5" ht="15.75">
      <c r="A253" s="35"/>
      <c r="B253" s="36"/>
      <c r="D253" s="37"/>
      <c r="E253" s="37"/>
    </row>
    <row r="254" spans="1:5" ht="15.75">
      <c r="A254" s="35"/>
      <c r="B254" s="36"/>
      <c r="D254" s="37"/>
      <c r="E254" s="37"/>
    </row>
    <row r="255" spans="1:5" ht="15.75">
      <c r="A255" s="35"/>
      <c r="B255" s="36"/>
      <c r="D255" s="37"/>
      <c r="E255" s="37"/>
    </row>
    <row r="256" spans="1:5" ht="15.75">
      <c r="A256" s="35"/>
      <c r="B256" s="36"/>
      <c r="D256" s="37"/>
      <c r="E256" s="37"/>
    </row>
    <row r="257" spans="1:5" ht="15.75">
      <c r="A257" s="35"/>
      <c r="B257" s="36"/>
      <c r="D257" s="37"/>
      <c r="E257" s="37"/>
    </row>
    <row r="258" spans="1:5" ht="15.75">
      <c r="A258" s="35"/>
      <c r="B258" s="36"/>
      <c r="D258" s="37"/>
      <c r="E258" s="37"/>
    </row>
    <row r="259" spans="1:5" ht="15.75">
      <c r="A259" s="35"/>
      <c r="B259" s="36"/>
      <c r="D259" s="37"/>
      <c r="E259" s="37"/>
    </row>
    <row r="260" spans="1:5" ht="15.75">
      <c r="A260" s="35"/>
      <c r="B260" s="36"/>
      <c r="D260" s="37"/>
      <c r="E260" s="37"/>
    </row>
    <row r="261" spans="1:5" ht="15.75">
      <c r="A261" s="35"/>
      <c r="B261" s="36"/>
      <c r="D261" s="37"/>
      <c r="E261" s="37"/>
    </row>
    <row r="262" spans="1:5" ht="15.75">
      <c r="A262" s="35"/>
      <c r="B262" s="36"/>
      <c r="D262" s="37"/>
      <c r="E262" s="37"/>
    </row>
    <row r="263" spans="1:5" ht="15.75">
      <c r="A263" s="35"/>
      <c r="B263" s="36"/>
      <c r="D263" s="37"/>
      <c r="E263" s="37"/>
    </row>
    <row r="264" spans="1:5" ht="15.75">
      <c r="A264" s="35"/>
      <c r="B264" s="36"/>
      <c r="D264" s="37"/>
      <c r="E264" s="37"/>
    </row>
    <row r="265" spans="1:5" ht="15.75">
      <c r="A265" s="35"/>
      <c r="B265" s="36"/>
      <c r="D265" s="37"/>
      <c r="E265" s="37"/>
    </row>
    <row r="266" spans="1:5" ht="15.75">
      <c r="A266" s="35"/>
      <c r="B266" s="36"/>
      <c r="D266" s="37"/>
      <c r="E266" s="37"/>
    </row>
    <row r="267" spans="1:5" ht="15.75">
      <c r="A267" s="35"/>
      <c r="B267" s="36"/>
      <c r="D267" s="37"/>
      <c r="E267" s="37"/>
    </row>
    <row r="268" spans="1:5" ht="15.75">
      <c r="A268" s="35"/>
      <c r="B268" s="36"/>
      <c r="D268" s="37"/>
      <c r="E268" s="37"/>
    </row>
    <row r="269" spans="1:5" ht="15.75">
      <c r="A269" s="35"/>
      <c r="B269" s="36"/>
      <c r="D269" s="37"/>
      <c r="E269" s="37"/>
    </row>
    <row r="270" spans="1:5" ht="15.75">
      <c r="A270" s="35"/>
      <c r="B270" s="36"/>
      <c r="D270" s="37"/>
      <c r="E270" s="37"/>
    </row>
    <row r="271" spans="1:5" ht="15.75">
      <c r="A271" s="35"/>
      <c r="B271" s="36"/>
      <c r="D271" s="37"/>
      <c r="E271" s="37"/>
    </row>
    <row r="272" spans="1:5" ht="15.75">
      <c r="A272" s="35"/>
      <c r="B272" s="36"/>
      <c r="D272" s="37"/>
      <c r="E272" s="37"/>
    </row>
    <row r="273" spans="1:5" ht="15.75">
      <c r="A273" s="35"/>
      <c r="B273" s="36"/>
      <c r="D273" s="37"/>
      <c r="E273" s="37"/>
    </row>
    <row r="274" spans="1:5" ht="15.75">
      <c r="A274" s="35"/>
      <c r="B274" s="36"/>
      <c r="D274" s="37"/>
      <c r="E274" s="37"/>
    </row>
    <row r="275" spans="1:5" ht="15.75">
      <c r="A275" s="35"/>
      <c r="B275" s="36"/>
      <c r="D275" s="37"/>
      <c r="E275" s="37"/>
    </row>
  </sheetData>
  <sheetProtection/>
  <mergeCells count="6">
    <mergeCell ref="A7:E7"/>
    <mergeCell ref="A5:E5"/>
    <mergeCell ref="A6:E6"/>
    <mergeCell ref="B2:E2"/>
    <mergeCell ref="B3:E3"/>
    <mergeCell ref="B1:E1"/>
  </mergeCells>
  <printOptions/>
  <pageMargins left="0.7874015748031497" right="0.15748031496062992" top="0.4330708661417323" bottom="0.31496062992125984" header="0.4330708661417323" footer="0.35433070866141736"/>
  <pageSetup fitToHeight="22" horizontalDpi="600" verticalDpi="600" orientation="portrait" pageOrder="overThenDown"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dc:creator>
  <cp:keywords/>
  <dc:description/>
  <cp:lastModifiedBy>Татьяна</cp:lastModifiedBy>
  <cp:lastPrinted>2023-03-29T02:53:17Z</cp:lastPrinted>
  <dcterms:created xsi:type="dcterms:W3CDTF">1998-12-21T12:47:52Z</dcterms:created>
  <dcterms:modified xsi:type="dcterms:W3CDTF">2023-08-20T22:29:28Z</dcterms:modified>
  <cp:category/>
  <cp:version/>
  <cp:contentType/>
  <cp:contentStatus/>
</cp:coreProperties>
</file>